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tabRatio="946" firstSheet="1" activeTab="8"/>
  </bookViews>
  <sheets>
    <sheet name="一般公共预算收入" sheetId="1" r:id="rId1"/>
    <sheet name="一般公共预算支出" sheetId="2" r:id="rId2"/>
    <sheet name="一般公共预算支出明细（功能） " sheetId="3" r:id="rId3"/>
    <sheet name="一般公共预算平衡" sheetId="4" r:id="rId4"/>
    <sheet name="支出经济分类 " sheetId="5" r:id="rId5"/>
    <sheet name="政府性基金收入" sheetId="6" r:id="rId6"/>
    <sheet name="政府性基金支出" sheetId="7" r:id="rId7"/>
    <sheet name="政府性基金平衡表" sheetId="8" r:id="rId8"/>
    <sheet name="社保基金收入" sheetId="9" r:id="rId9"/>
    <sheet name="国有资本经营预算" sheetId="10" r:id="rId10"/>
    <sheet name="三公经费预算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3P" localSheetId="1">#REF!</definedName>
    <definedName name="_13P">#REF!</definedName>
    <definedName name="_4P" localSheetId="1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 localSheetId="1">#REF!</definedName>
    <definedName name="A1_">#REF!</definedName>
    <definedName name="A2_" localSheetId="1">#REF!</definedName>
    <definedName name="A2_">#REF!</definedName>
    <definedName name="aa">"b2:f14"</definedName>
    <definedName name="datedba">#REF!</definedName>
    <definedName name="GR" localSheetId="1">'[5]人员经费表'!#REF!</definedName>
    <definedName name="GR">'[5]人员经费表'!#REF!</definedName>
    <definedName name="MCH" localSheetId="1">#REF!</definedName>
    <definedName name="MCH">#REF!</definedName>
    <definedName name="_xlnm.Print_Area" localSheetId="9">'国有资本经营预算'!$A$1:$D$14</definedName>
    <definedName name="_xlnm.Print_Area" localSheetId="10">'三公经费预算'!$A$1:$G$10</definedName>
    <definedName name="_xlnm.Print_Area" localSheetId="3">'一般公共预算平衡'!$A$1:$D$38</definedName>
    <definedName name="_xlnm.Print_Area" localSheetId="1">'一般公共预算支出'!$A$1:$E$27</definedName>
    <definedName name="_xlnm.Print_Area" localSheetId="7">'政府性基金平衡表'!$A$1:$D$18</definedName>
    <definedName name="_xlnm.Print_Area" localSheetId="6">'政府性基金支出'!$A$1:$B$31</definedName>
    <definedName name="_xlnm.Print_Titles" localSheetId="9">'国有资本经营预算'!$2:$4</definedName>
    <definedName name="_xlnm.Print_Titles" localSheetId="1">'一般公共预算支出'!$1:$6</definedName>
    <definedName name="_xlnm.Print_Titles">#N/A</definedName>
    <definedName name="RS" localSheetId="1">#REF!</definedName>
    <definedName name="RS">#REF!</definedName>
    <definedName name="TILE13" localSheetId="1">#REF!</definedName>
    <definedName name="TILE13">#REF!</definedName>
    <definedName name="TILE4" localSheetId="1">#REF!</definedName>
    <definedName name="TILE4">#REF!</definedName>
    <definedName name="表1">'[6]月报'!$A$5:$C$147</definedName>
    <definedName name="地区名称">#REF!</definedName>
    <definedName name="工资">'[7]月报'!$A$5:$C$147</definedName>
    <definedName name="两税比重22" localSheetId="1">#REF!</definedName>
    <definedName name="两税比重22">#REF!</definedName>
    <definedName name="年终结算" localSheetId="1">'[5]人员经费表'!#REF!</definedName>
    <definedName name="年终结算">'[5]人员经费表'!#REF!</definedName>
    <definedName name="月报" localSheetId="1">'[6]月报'!$A$5:$C$147</definedName>
    <definedName name="月报">'[8]月报'!$A$5:$C$147</definedName>
    <definedName name="月报1">'[8]月报'!$A$5:$C$147</definedName>
    <definedName name="专项">#REF!</definedName>
    <definedName name="_xlnm.Print_Titles" localSheetId="4">'支出经济分类 '!$1:$2</definedName>
    <definedName name="_xlnm.Print_Titles" localSheetId="2">'一般公共预算支出明细（功能） '!$1:$5</definedName>
  </definedNames>
  <calcPr fullCalcOnLoad="1"/>
</workbook>
</file>

<file path=xl/sharedStrings.xml><?xml version="1.0" encoding="utf-8"?>
<sst xmlns="http://schemas.openxmlformats.org/spreadsheetml/2006/main" count="801" uniqueCount="678">
  <si>
    <t>2024年县级一般公共预算收入明细表</t>
  </si>
  <si>
    <t>单位：万元</t>
  </si>
  <si>
    <t>项目</t>
  </si>
  <si>
    <t>上年执行数</t>
  </si>
  <si>
    <t>预算数</t>
  </si>
  <si>
    <t>代码</t>
  </si>
  <si>
    <t>名称</t>
  </si>
  <si>
    <t>金额</t>
  </si>
  <si>
    <t>增长（%）</t>
  </si>
  <si>
    <t xml:space="preserve">  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</si>
  <si>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</si>
  <si>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</si>
  <si>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</si>
  <si>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</si>
  <si>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</si>
  <si>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</si>
  <si>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</si>
  <si>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</si>
  <si>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</si>
  <si>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</si>
  <si>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</si>
  <si>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</si>
  <si>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</si>
  <si>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</si>
  <si>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</si>
  <si>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</si>
  <si>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</si>
  <si>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</si>
  <si>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</si>
  <si>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</si>
  <si>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</si>
  <si>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</si>
  <si>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</si>
  <si>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</si>
  <si>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</si>
  <si>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</si>
  <si>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收入总计</t>
  </si>
  <si>
    <t>2024年县级一般公共预算支出预算表</t>
  </si>
  <si>
    <t xml:space="preserve">  单位：万元</t>
  </si>
  <si>
    <t>预算科目</t>
  </si>
  <si>
    <t>合计</t>
  </si>
  <si>
    <t>省级补助</t>
  </si>
  <si>
    <t>上年结转</t>
  </si>
  <si>
    <t>重点专项</t>
  </si>
  <si>
    <t>部门预算</t>
  </si>
  <si>
    <r>
      <t>2</t>
    </r>
    <r>
      <rPr>
        <sz val="12"/>
        <rFont val="宋体"/>
        <family val="0"/>
      </rPr>
      <t>020年</t>
    </r>
    <r>
      <rPr>
        <sz val="12"/>
        <rFont val="宋体"/>
        <family val="0"/>
      </rPr>
      <t>重点专项</t>
    </r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</si>
  <si>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</si>
  <si>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</si>
  <si>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</si>
  <si>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</si>
  <si>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</si>
  <si>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</si>
  <si>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</si>
  <si>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</si>
  <si>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</si>
  <si>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</si>
  <si>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</si>
  <si>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</si>
  <si>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</si>
  <si>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</si>
  <si>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</si>
  <si>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</si>
  <si>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</si>
  <si>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</si>
  <si>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</si>
  <si>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</si>
  <si>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</si>
  <si>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</si>
  <si>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</si>
  <si>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</si>
  <si>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2024年县级一般公共预算支出明细表</t>
  </si>
  <si>
    <t>本级财力安排</t>
  </si>
  <si>
    <t>上级补助</t>
  </si>
  <si>
    <t>基本支出</t>
  </si>
  <si>
    <t>专项</t>
  </si>
  <si>
    <t>20101</t>
  </si>
  <si>
    <t>人大事务</t>
  </si>
  <si>
    <t>20102</t>
  </si>
  <si>
    <t>政协事务</t>
  </si>
  <si>
    <t>20103</t>
  </si>
  <si>
    <t>政府办公厅（室）及相关机构事务</t>
  </si>
  <si>
    <t>20104</t>
  </si>
  <si>
    <t>发展与改革事务</t>
  </si>
  <si>
    <t>20105</t>
  </si>
  <si>
    <t>统计信息事务</t>
  </si>
  <si>
    <t>20106</t>
  </si>
  <si>
    <t>财政事务</t>
  </si>
  <si>
    <t>20107</t>
  </si>
  <si>
    <t>税收事务</t>
  </si>
  <si>
    <t>20108</t>
  </si>
  <si>
    <t>审计事务</t>
  </si>
  <si>
    <t>20109</t>
  </si>
  <si>
    <t>海关事务</t>
  </si>
  <si>
    <t>20111</t>
  </si>
  <si>
    <t>纪检监察事务</t>
  </si>
  <si>
    <t>20113</t>
  </si>
  <si>
    <t>商贸事务</t>
  </si>
  <si>
    <t>20114</t>
  </si>
  <si>
    <t>知识产权事务</t>
  </si>
  <si>
    <t>20123</t>
  </si>
  <si>
    <t>民族事务</t>
  </si>
  <si>
    <t>20125</t>
  </si>
  <si>
    <t>港澳台事务</t>
  </si>
  <si>
    <t>20126</t>
  </si>
  <si>
    <t>档案事务</t>
  </si>
  <si>
    <t>20128</t>
  </si>
  <si>
    <t>民主党派及工商联事务</t>
  </si>
  <si>
    <t>20129</t>
  </si>
  <si>
    <t>群众团体事务</t>
  </si>
  <si>
    <t>20131</t>
  </si>
  <si>
    <t>党委办公厅（室）及相关机构事务</t>
  </si>
  <si>
    <t>20132</t>
  </si>
  <si>
    <t>组织事务</t>
  </si>
  <si>
    <t>20133</t>
  </si>
  <si>
    <t>宣传事务</t>
  </si>
  <si>
    <t>20134</t>
  </si>
  <si>
    <t>统战事务</t>
  </si>
  <si>
    <t>20135</t>
  </si>
  <si>
    <t>对外联络事务</t>
  </si>
  <si>
    <t>20136</t>
  </si>
  <si>
    <t>其他共产党事务支出</t>
  </si>
  <si>
    <t>20137</t>
  </si>
  <si>
    <t>网信事务</t>
  </si>
  <si>
    <t>20138</t>
  </si>
  <si>
    <t>市场监督管理事务</t>
  </si>
  <si>
    <t>20139</t>
  </si>
  <si>
    <t>社会工作事务</t>
  </si>
  <si>
    <t>20140</t>
  </si>
  <si>
    <t>信访事务</t>
  </si>
  <si>
    <t>20199</t>
  </si>
  <si>
    <t>其他一般公共服务支出</t>
  </si>
  <si>
    <t>20201</t>
  </si>
  <si>
    <t>外交管理事务</t>
  </si>
  <si>
    <t>20202</t>
  </si>
  <si>
    <t>驻外机构</t>
  </si>
  <si>
    <t>20203</t>
  </si>
  <si>
    <t>对外援助</t>
  </si>
  <si>
    <t>20204</t>
  </si>
  <si>
    <t>国际组织</t>
  </si>
  <si>
    <t>20205</t>
  </si>
  <si>
    <t>对外合作与交流</t>
  </si>
  <si>
    <t>20206</t>
  </si>
  <si>
    <t>对外宣传</t>
  </si>
  <si>
    <t>20207</t>
  </si>
  <si>
    <t>边界勘界联检</t>
  </si>
  <si>
    <t>20208</t>
  </si>
  <si>
    <t>国际发展合作</t>
  </si>
  <si>
    <t>20299</t>
  </si>
  <si>
    <t>其他外交支出</t>
  </si>
  <si>
    <t>20301</t>
  </si>
  <si>
    <t>军费</t>
  </si>
  <si>
    <t>20304</t>
  </si>
  <si>
    <t>国防科研事业</t>
  </si>
  <si>
    <t>20305</t>
  </si>
  <si>
    <t>专项工程</t>
  </si>
  <si>
    <t>20306</t>
  </si>
  <si>
    <t>国防动员</t>
  </si>
  <si>
    <t>20399</t>
  </si>
  <si>
    <t>其他国防支出</t>
  </si>
  <si>
    <t>20401</t>
  </si>
  <si>
    <t>武装警察部队</t>
  </si>
  <si>
    <t>20402</t>
  </si>
  <si>
    <t>公安</t>
  </si>
  <si>
    <t>20403</t>
  </si>
  <si>
    <t>国家安全</t>
  </si>
  <si>
    <t>20404</t>
  </si>
  <si>
    <t>检察</t>
  </si>
  <si>
    <t>20405</t>
  </si>
  <si>
    <t>法院</t>
  </si>
  <si>
    <t>20406</t>
  </si>
  <si>
    <t>司法</t>
  </si>
  <si>
    <t>20407</t>
  </si>
  <si>
    <t>监狱</t>
  </si>
  <si>
    <t>20408</t>
  </si>
  <si>
    <t>强制隔离戒毒</t>
  </si>
  <si>
    <t>20409</t>
  </si>
  <si>
    <t>国家保密</t>
  </si>
  <si>
    <t>20410</t>
  </si>
  <si>
    <t>缉私警察</t>
  </si>
  <si>
    <t>20499</t>
  </si>
  <si>
    <t>其他公共安全支出</t>
  </si>
  <si>
    <t>20501</t>
  </si>
  <si>
    <t>教育管理事务</t>
  </si>
  <si>
    <t>20502</t>
  </si>
  <si>
    <t>普通教育</t>
  </si>
  <si>
    <t>20503</t>
  </si>
  <si>
    <t>职业教育</t>
  </si>
  <si>
    <t>20504</t>
  </si>
  <si>
    <t>成人教育</t>
  </si>
  <si>
    <t>20505</t>
  </si>
  <si>
    <t>广播电视教育</t>
  </si>
  <si>
    <t>20506</t>
  </si>
  <si>
    <t>留学教育</t>
  </si>
  <si>
    <t>20507</t>
  </si>
  <si>
    <t>特殊教育</t>
  </si>
  <si>
    <t>20508</t>
  </si>
  <si>
    <t>进修及培训</t>
  </si>
  <si>
    <t>20509</t>
  </si>
  <si>
    <t>教育费附加安排的支出</t>
  </si>
  <si>
    <t>20599</t>
  </si>
  <si>
    <t>其他教育支出</t>
  </si>
  <si>
    <t>20601</t>
  </si>
  <si>
    <t>科学技术管理事务</t>
  </si>
  <si>
    <t>20602</t>
  </si>
  <si>
    <t>基础研究</t>
  </si>
  <si>
    <t>20603</t>
  </si>
  <si>
    <t>应用研究</t>
  </si>
  <si>
    <t>20604</t>
  </si>
  <si>
    <t>技术研究与开发</t>
  </si>
  <si>
    <t>20605</t>
  </si>
  <si>
    <t>科技条件与服务</t>
  </si>
  <si>
    <t>20606</t>
  </si>
  <si>
    <t>社会科学</t>
  </si>
  <si>
    <t>20607</t>
  </si>
  <si>
    <t>科学技术普及</t>
  </si>
  <si>
    <t>20608</t>
  </si>
  <si>
    <t>科技交流与合作</t>
  </si>
  <si>
    <t>20609</t>
  </si>
  <si>
    <t>科技重大项目</t>
  </si>
  <si>
    <t>20699</t>
  </si>
  <si>
    <t>其他科学技术支出</t>
  </si>
  <si>
    <t>20701</t>
  </si>
  <si>
    <t>文化和旅游</t>
  </si>
  <si>
    <t>20702</t>
  </si>
  <si>
    <t>文物</t>
  </si>
  <si>
    <t>20703</t>
  </si>
  <si>
    <t>体育</t>
  </si>
  <si>
    <t>20706</t>
  </si>
  <si>
    <t>新闻出版电影</t>
  </si>
  <si>
    <t>20708</t>
  </si>
  <si>
    <t>广播电视</t>
  </si>
  <si>
    <t>20799</t>
  </si>
  <si>
    <t>其他文化旅游体育与传媒支出</t>
  </si>
  <si>
    <t>20801</t>
  </si>
  <si>
    <t>人力资源和社会保障管理事务</t>
  </si>
  <si>
    <t>20802</t>
  </si>
  <si>
    <t>民政管理事务</t>
  </si>
  <si>
    <t>20805</t>
  </si>
  <si>
    <t>行政事业单位养老支出</t>
  </si>
  <si>
    <t>20806</t>
  </si>
  <si>
    <t>企业改革补助</t>
  </si>
  <si>
    <t>20807</t>
  </si>
  <si>
    <t>就业补助</t>
  </si>
  <si>
    <t>20808</t>
  </si>
  <si>
    <t>抚恤</t>
  </si>
  <si>
    <t>20809</t>
  </si>
  <si>
    <t>退役安置</t>
  </si>
  <si>
    <t>20810</t>
  </si>
  <si>
    <t>社会福利</t>
  </si>
  <si>
    <t>20811</t>
  </si>
  <si>
    <t>残疾人事业</t>
  </si>
  <si>
    <t>20816</t>
  </si>
  <si>
    <t>红十字事业</t>
  </si>
  <si>
    <t>20819</t>
  </si>
  <si>
    <t>最低生活保障</t>
  </si>
  <si>
    <t>20820</t>
  </si>
  <si>
    <t>临时救助</t>
  </si>
  <si>
    <t>20821</t>
  </si>
  <si>
    <t>特困人员救助供养</t>
  </si>
  <si>
    <t>20824</t>
  </si>
  <si>
    <t>补充道路交通事故社会救助基金</t>
  </si>
  <si>
    <t>20825</t>
  </si>
  <si>
    <t>其他生活救助</t>
  </si>
  <si>
    <t>20826</t>
  </si>
  <si>
    <t>财政对基本养老保险基金的补助</t>
  </si>
  <si>
    <t>20827</t>
  </si>
  <si>
    <t>财政对其他社会保险基金的补助</t>
  </si>
  <si>
    <t>20828</t>
  </si>
  <si>
    <t>退役军人管理事务</t>
  </si>
  <si>
    <t>20830</t>
  </si>
  <si>
    <t>财政代缴社会保险费支出</t>
  </si>
  <si>
    <t>20899</t>
  </si>
  <si>
    <t>其他社会保障和就业支出</t>
  </si>
  <si>
    <t>21001</t>
  </si>
  <si>
    <t>卫生健康管理事务</t>
  </si>
  <si>
    <t>21002</t>
  </si>
  <si>
    <t>公立医院</t>
  </si>
  <si>
    <t>21003</t>
  </si>
  <si>
    <t>基层医疗卫生机构</t>
  </si>
  <si>
    <t>21004</t>
  </si>
  <si>
    <t>公共卫生</t>
  </si>
  <si>
    <t>21007</t>
  </si>
  <si>
    <t>计划生育事务</t>
  </si>
  <si>
    <t>21011</t>
  </si>
  <si>
    <t>行政事业单位医疗</t>
  </si>
  <si>
    <t>21012</t>
  </si>
  <si>
    <t>财政对基本医疗保险基金的补助</t>
  </si>
  <si>
    <t>21013</t>
  </si>
  <si>
    <t>医疗救助</t>
  </si>
  <si>
    <t>21014</t>
  </si>
  <si>
    <t>优抚对象医疗</t>
  </si>
  <si>
    <t>21015</t>
  </si>
  <si>
    <t>医疗保障管理事务</t>
  </si>
  <si>
    <t>21016</t>
  </si>
  <si>
    <t>老龄卫生健康事务</t>
  </si>
  <si>
    <t>21017</t>
  </si>
  <si>
    <t>中医药事务</t>
  </si>
  <si>
    <t>21018</t>
  </si>
  <si>
    <t>疾病预防控制事务</t>
  </si>
  <si>
    <t>21099</t>
  </si>
  <si>
    <t>其他卫生健康支出</t>
  </si>
  <si>
    <t>21101</t>
  </si>
  <si>
    <t>环境保护管理事务</t>
  </si>
  <si>
    <t>21102</t>
  </si>
  <si>
    <t>环境监测与监察</t>
  </si>
  <si>
    <t>21103</t>
  </si>
  <si>
    <t>污染防治</t>
  </si>
  <si>
    <t>21104</t>
  </si>
  <si>
    <t>自然生态保护</t>
  </si>
  <si>
    <t>21105</t>
  </si>
  <si>
    <t>森林保护修复</t>
  </si>
  <si>
    <t>21107</t>
  </si>
  <si>
    <t>风沙荒漠治理</t>
  </si>
  <si>
    <t>21108</t>
  </si>
  <si>
    <t>退牧还草</t>
  </si>
  <si>
    <t>21109</t>
  </si>
  <si>
    <t>已垦草原退耕还草</t>
  </si>
  <si>
    <t>21110</t>
  </si>
  <si>
    <t>能源节约利用</t>
  </si>
  <si>
    <t>21111</t>
  </si>
  <si>
    <t>污染减排</t>
  </si>
  <si>
    <t>21112</t>
  </si>
  <si>
    <t>可再生能源</t>
  </si>
  <si>
    <t>21113</t>
  </si>
  <si>
    <t>循环经济</t>
  </si>
  <si>
    <t>21114</t>
  </si>
  <si>
    <t>能源管理事务</t>
  </si>
  <si>
    <t>21199</t>
  </si>
  <si>
    <t>其他节能环保支出</t>
  </si>
  <si>
    <t>21201</t>
  </si>
  <si>
    <t>城乡社区管理事务</t>
  </si>
  <si>
    <t>21202</t>
  </si>
  <si>
    <t>城乡社区规划与管理</t>
  </si>
  <si>
    <t>21203</t>
  </si>
  <si>
    <t>城乡社区公共设施</t>
  </si>
  <si>
    <t>21205</t>
  </si>
  <si>
    <t>城乡社区环境卫生</t>
  </si>
  <si>
    <t>21206</t>
  </si>
  <si>
    <t>建设市场管理与监督</t>
  </si>
  <si>
    <t>21299</t>
  </si>
  <si>
    <t>其他城乡社区支出</t>
  </si>
  <si>
    <t>21301</t>
  </si>
  <si>
    <t>农业农村</t>
  </si>
  <si>
    <t>21302</t>
  </si>
  <si>
    <t>林业和草原</t>
  </si>
  <si>
    <t>21303</t>
  </si>
  <si>
    <t>水利</t>
  </si>
  <si>
    <t>21305</t>
  </si>
  <si>
    <t>巩固脱贫攻坚成果衔接乡村振兴</t>
  </si>
  <si>
    <t>21307</t>
  </si>
  <si>
    <t>农村综合改革</t>
  </si>
  <si>
    <t>21308</t>
  </si>
  <si>
    <t>普惠金融发展支出</t>
  </si>
  <si>
    <t>21309</t>
  </si>
  <si>
    <t>目标价格补贴</t>
  </si>
  <si>
    <t>21399</t>
  </si>
  <si>
    <t>其他农林水支出</t>
  </si>
  <si>
    <t>21401</t>
  </si>
  <si>
    <t>公路水路运输</t>
  </si>
  <si>
    <t>21402</t>
  </si>
  <si>
    <t>铁路运输</t>
  </si>
  <si>
    <t>21403</t>
  </si>
  <si>
    <t>民用航空运输</t>
  </si>
  <si>
    <t>21405</t>
  </si>
  <si>
    <t>邮政业支出</t>
  </si>
  <si>
    <t>21499</t>
  </si>
  <si>
    <t>其他交通运输支出</t>
  </si>
  <si>
    <t>21501</t>
  </si>
  <si>
    <t>资源勘探开发</t>
  </si>
  <si>
    <t>21502</t>
  </si>
  <si>
    <t>制造业</t>
  </si>
  <si>
    <t>21503</t>
  </si>
  <si>
    <t>建筑业</t>
  </si>
  <si>
    <t>21505</t>
  </si>
  <si>
    <t>工业和信息产业监管</t>
  </si>
  <si>
    <t>21507</t>
  </si>
  <si>
    <t>国有资产监管</t>
  </si>
  <si>
    <t>21508</t>
  </si>
  <si>
    <t>支持中小企业发展和管理支出</t>
  </si>
  <si>
    <t>21599</t>
  </si>
  <si>
    <t>其他资源勘探工业信息等支出</t>
  </si>
  <si>
    <t>21602</t>
  </si>
  <si>
    <t>商业流通事务</t>
  </si>
  <si>
    <t>21606</t>
  </si>
  <si>
    <t>涉外发展服务支出</t>
  </si>
  <si>
    <t>21699</t>
  </si>
  <si>
    <t>其他商业服务业等支出</t>
  </si>
  <si>
    <t>21701</t>
  </si>
  <si>
    <t>金融部门行政支出</t>
  </si>
  <si>
    <t>21702</t>
  </si>
  <si>
    <t>金融部门监管支出</t>
  </si>
  <si>
    <t>21703</t>
  </si>
  <si>
    <t>金融发展支出</t>
  </si>
  <si>
    <t>21704</t>
  </si>
  <si>
    <t>金融调控支出</t>
  </si>
  <si>
    <t>21799</t>
  </si>
  <si>
    <t>其他金融支出</t>
  </si>
  <si>
    <t>21901</t>
  </si>
  <si>
    <t>一般公共服务</t>
  </si>
  <si>
    <t>21902</t>
  </si>
  <si>
    <t>教育</t>
  </si>
  <si>
    <t>21903</t>
  </si>
  <si>
    <t>文化旅游体育与传媒</t>
  </si>
  <si>
    <t>21904</t>
  </si>
  <si>
    <t>卫生健康</t>
  </si>
  <si>
    <t>21905</t>
  </si>
  <si>
    <t>节能环保</t>
  </si>
  <si>
    <t>21906</t>
  </si>
  <si>
    <t>21907</t>
  </si>
  <si>
    <t>交通运输</t>
  </si>
  <si>
    <t>21908</t>
  </si>
  <si>
    <t>住房保障</t>
  </si>
  <si>
    <t>21999</t>
  </si>
  <si>
    <t>22001</t>
  </si>
  <si>
    <t>自然资源事务</t>
  </si>
  <si>
    <t>22005</t>
  </si>
  <si>
    <t>气象事务</t>
  </si>
  <si>
    <t>22099</t>
  </si>
  <si>
    <t>其他自然资源海洋气象等支出</t>
  </si>
  <si>
    <t>22101</t>
  </si>
  <si>
    <t>保障性安居工程支出</t>
  </si>
  <si>
    <t>22102</t>
  </si>
  <si>
    <t>住房改革支出</t>
  </si>
  <si>
    <t>22103</t>
  </si>
  <si>
    <t>城乡社区住宅</t>
  </si>
  <si>
    <t>22201</t>
  </si>
  <si>
    <t>粮油物资事务</t>
  </si>
  <si>
    <t>22203</t>
  </si>
  <si>
    <t>能源储备</t>
  </si>
  <si>
    <t>22204</t>
  </si>
  <si>
    <t>粮油储备</t>
  </si>
  <si>
    <t>22205</t>
  </si>
  <si>
    <t>重要商品储备</t>
  </si>
  <si>
    <t>22401</t>
  </si>
  <si>
    <t>应急管理事务</t>
  </si>
  <si>
    <t>22402</t>
  </si>
  <si>
    <t>消防救援事务</t>
  </si>
  <si>
    <t>22404</t>
  </si>
  <si>
    <t>矿山安全</t>
  </si>
  <si>
    <t>22405</t>
  </si>
  <si>
    <t>地震事务</t>
  </si>
  <si>
    <t>22406</t>
  </si>
  <si>
    <t>自然灾害防治</t>
  </si>
  <si>
    <t>22407</t>
  </si>
  <si>
    <t>自然灾害救灾及恢复重建支出</t>
  </si>
  <si>
    <t>22499</t>
  </si>
  <si>
    <t>其他灾害防治及应急管理支出</t>
  </si>
  <si>
    <t>227</t>
  </si>
  <si>
    <t>22902</t>
  </si>
  <si>
    <t>年初预留</t>
  </si>
  <si>
    <t>22999</t>
  </si>
  <si>
    <t>23203</t>
  </si>
  <si>
    <t>地方政府一般债务付息支出</t>
  </si>
  <si>
    <t>23303</t>
  </si>
  <si>
    <t>地方政府一般债务发行费用支出</t>
  </si>
  <si>
    <t>201</t>
  </si>
  <si>
    <t>202</t>
  </si>
  <si>
    <t>外交支出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</si>
  <si>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</si>
  <si>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</si>
  <si>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</si>
  <si>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</si>
  <si>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</si>
  <si>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</si>
  <si>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</si>
  <si>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</si>
  <si>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</si>
  <si>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</si>
  <si>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</si>
  <si>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</si>
  <si>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</si>
  <si>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</si>
  <si>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</si>
  <si>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援助其他地区支出</t>
  </si>
  <si>
    <t>220</t>
  </si>
  <si>
    <t>221</t>
  </si>
  <si>
    <t>222</t>
  </si>
  <si>
    <t>224</t>
  </si>
  <si>
    <t>229</t>
  </si>
  <si>
    <t>232</t>
  </si>
  <si>
    <t>233</t>
  </si>
  <si>
    <t>支出总计</t>
  </si>
  <si>
    <t>2024年县级一般公共预算收支平衡表</t>
  </si>
  <si>
    <t>一般公共预算收入</t>
  </si>
  <si>
    <t>一般公共预算支出</t>
  </si>
  <si>
    <t>上级补助收入</t>
  </si>
  <si>
    <r>
      <t xml:space="preserve">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 “三保”支出</t>
    </r>
  </si>
  <si>
    <t xml:space="preserve">  返还性收入</t>
  </si>
  <si>
    <t xml:space="preserve">        工资福利支出</t>
  </si>
  <si>
    <t xml:space="preserve">    所得税基数返还收入</t>
  </si>
  <si>
    <t xml:space="preserve">        商品和服务支出</t>
  </si>
  <si>
    <t xml:space="preserve">    成品油税费改革税收返还收入</t>
  </si>
  <si>
    <t xml:space="preserve">        对个人和家庭家庭补助支出</t>
  </si>
  <si>
    <t xml:space="preserve">    增值税税收返还收入</t>
  </si>
  <si>
    <t xml:space="preserve">        保基本民生支出</t>
  </si>
  <si>
    <t xml:space="preserve">    消费税税收返还收入</t>
  </si>
  <si>
    <t xml:space="preserve">   项目支出</t>
  </si>
  <si>
    <t xml:space="preserve">    增值税“五五分享”税收返还收入</t>
  </si>
  <si>
    <t xml:space="preserve">   上年结转支出</t>
  </si>
  <si>
    <t xml:space="preserve">    其他返还性收入</t>
  </si>
  <si>
    <t xml:space="preserve">   提前下达专项支出</t>
  </si>
  <si>
    <t xml:space="preserve">  一般性转移支付收入</t>
  </si>
  <si>
    <t xml:space="preserve">    体制补助收入</t>
  </si>
  <si>
    <t>另有2023年计划偿还市交投公司东南三环路改造及生态建设项目欠款6188.56万元，若未能落实，可能后延，未计入。</t>
  </si>
  <si>
    <t xml:space="preserve">    均衡性转移支付收入</t>
  </si>
  <si>
    <t>黑河城区段治理工程4.1亿元国开行贷款利息1773.39亿元利息未计入，列了还本1500万元。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</si>
  <si>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</si>
  <si>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</si>
  <si>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</si>
  <si>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</si>
  <si>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>上解支出</t>
  </si>
  <si>
    <t xml:space="preserve">    产粮(油)大县奖励资金收入</t>
  </si>
  <si>
    <r>
      <rPr>
        <sz val="11"/>
        <rFont val="仿宋_GB2312"/>
        <family val="3"/>
      </rPr>
      <t>体制上解支出</t>
    </r>
  </si>
  <si>
    <t xml:space="preserve">    重点生态功能区转移支付收入</t>
  </si>
  <si>
    <r>
      <rPr>
        <sz val="11"/>
        <rFont val="仿宋_GB2312"/>
        <family val="3"/>
      </rPr>
      <t>专项上解支出</t>
    </r>
  </si>
  <si>
    <t xml:space="preserve">    固定数额补助收入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</si>
  <si>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</si>
  <si>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</si>
  <si>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</si>
  <si>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</si>
  <si>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 xml:space="preserve">  专项转移支付收入</t>
  </si>
  <si>
    <r>
      <t>专项上解收入：4</t>
    </r>
    <r>
      <rPr>
        <sz val="12"/>
        <rFont val="宋体"/>
        <family val="0"/>
      </rPr>
      <t>5万，中央普惠金融资金，</t>
    </r>
  </si>
  <si>
    <t>下级上解收入</t>
  </si>
  <si>
    <t xml:space="preserve">  体制上解收入</t>
  </si>
  <si>
    <t xml:space="preserve">  专项上解收入</t>
  </si>
  <si>
    <t>上年结转结余收入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</si>
  <si>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</si>
  <si>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</si>
  <si>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</si>
  <si>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</si>
  <si>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地方政府一般债务转贷收入</t>
  </si>
  <si>
    <t>2024年县级一般预算支出经济分类表</t>
  </si>
  <si>
    <t>单位:万元</t>
  </si>
  <si>
    <t>总计</t>
  </si>
  <si>
    <t>机关工资福利支出</t>
  </si>
  <si>
    <t>机关商品
和服务支出</t>
  </si>
  <si>
    <t xml:space="preserve">机关资          本性支出
</t>
  </si>
  <si>
    <t xml:space="preserve">机关资          本性支出      （基本建设）
</t>
  </si>
  <si>
    <t>对事业单位经常性补助</t>
  </si>
  <si>
    <t>对事业单位资本性补助</t>
  </si>
  <si>
    <t>对企
业补助</t>
  </si>
  <si>
    <t>对企业资本性支出</t>
  </si>
  <si>
    <t>对个人和
家庭的补助</t>
  </si>
  <si>
    <t>对社会保
障基金补助</t>
  </si>
  <si>
    <t>债务利息
及费用支出</t>
  </si>
  <si>
    <t>债务还
本支出</t>
  </si>
  <si>
    <t>转移
性支出</t>
  </si>
  <si>
    <t>预备费
及预留</t>
  </si>
  <si>
    <t>230</t>
  </si>
  <si>
    <t>转移性支出</t>
  </si>
  <si>
    <t>231</t>
  </si>
  <si>
    <t>债务还本支出</t>
  </si>
  <si>
    <t>2024年县级政府性基金收入预算表</t>
  </si>
  <si>
    <t>项        目</t>
  </si>
  <si>
    <t>增长</t>
  </si>
  <si>
    <t xml:space="preserve">   国家电影事业发展专项资金收入</t>
  </si>
  <si>
    <t xml:space="preserve">   国有土地收益基金收入</t>
  </si>
  <si>
    <t xml:space="preserve">   农业土地开发资金收入</t>
  </si>
  <si>
    <t xml:space="preserve">   国有土地使用权出让收入</t>
  </si>
  <si>
    <t xml:space="preserve">   大中型水库库区基金收入</t>
  </si>
  <si>
    <t xml:space="preserve">   彩票公益金收入</t>
  </si>
  <si>
    <t xml:space="preserve">   城市基础设施配套费收入</t>
  </si>
  <si>
    <t xml:space="preserve">   小型水库移民扶助基金收入</t>
  </si>
  <si>
    <t xml:space="preserve">   国家重大水利工程建设基金收入</t>
  </si>
  <si>
    <t xml:space="preserve">   车辆通行费</t>
  </si>
  <si>
    <t xml:space="preserve">   污水处理费收入</t>
  </si>
  <si>
    <t xml:space="preserve">   彩票发行机构和彩票销售机构的业务费用</t>
  </si>
  <si>
    <t xml:space="preserve">   其他政府性基金收入</t>
  </si>
  <si>
    <t xml:space="preserve">   专项债券对应项目专项收入</t>
  </si>
  <si>
    <t>合  计</t>
  </si>
  <si>
    <t>2024年县级政府性基金支出预算表</t>
  </si>
  <si>
    <t>一、科学技术支出</t>
  </si>
  <si>
    <t>二、文化体育与传媒支出</t>
  </si>
  <si>
    <t xml:space="preserve">    其中：国家电影事业发展专项资金支出</t>
  </si>
  <si>
    <t>三、节能环保支出</t>
  </si>
  <si>
    <t xml:space="preserve">    其中：可再生能源电价附加收入安排的支出</t>
  </si>
  <si>
    <t>四、城乡社区支出</t>
  </si>
  <si>
    <t xml:space="preserve">    其中：国有土地使用权出让收入安排的支出</t>
  </si>
  <si>
    <t xml:space="preserve">          国有土地收益基金支出</t>
  </si>
  <si>
    <t xml:space="preserve">          农业土地开发资金支出</t>
  </si>
  <si>
    <t xml:space="preserve">          城市基础设施配套费安排的支出</t>
  </si>
  <si>
    <t xml:space="preserve">          污水处理费安排的支出</t>
  </si>
  <si>
    <t>五、农林水支出</t>
  </si>
  <si>
    <t xml:space="preserve">    其中：大中型水库库区基金支出</t>
  </si>
  <si>
    <t xml:space="preserve">          国家重大水利工程建设基金支出</t>
  </si>
  <si>
    <t>六、交通运输支出</t>
  </si>
  <si>
    <t xml:space="preserve">    其中：车辆通行费安排的支出</t>
  </si>
  <si>
    <t xml:space="preserve">          民航发展基金支出</t>
  </si>
  <si>
    <t>七、资源勘探工业信息等支出</t>
  </si>
  <si>
    <t>八、金融支出</t>
  </si>
  <si>
    <t>九、债务付息支出</t>
  </si>
  <si>
    <t>十、债务发行费用支出</t>
  </si>
  <si>
    <t>十一、其他支出</t>
  </si>
  <si>
    <t xml:space="preserve">    其中：其他政府性基金支出</t>
  </si>
  <si>
    <t xml:space="preserve">          彩票发行销售机构业务费安排的支出</t>
  </si>
  <si>
    <t xml:space="preserve">          彩票公益金安排的支出</t>
  </si>
  <si>
    <t>十二、地方政府专项债务收入安排的支出</t>
  </si>
  <si>
    <t xml:space="preserve">                   合  计</t>
  </si>
  <si>
    <t>2024年县级政府性基金预算收支平衡情况表</t>
  </si>
  <si>
    <t>政府性基金预算收入</t>
  </si>
  <si>
    <t>政府性基金预算支出</t>
  </si>
  <si>
    <t>政府性基金预算上级补助收入</t>
  </si>
  <si>
    <r>
      <t xml:space="preserve"> </t>
    </r>
    <r>
      <rPr>
        <sz val="12"/>
        <rFont val="宋体"/>
        <family val="0"/>
      </rPr>
      <t xml:space="preserve">  其中：本级财力安排支出</t>
    </r>
  </si>
  <si>
    <t>政府性基金预算下级上解收入</t>
  </si>
  <si>
    <r>
      <t xml:space="preserve"> </t>
    </r>
    <r>
      <rPr>
        <sz val="12"/>
        <rFont val="宋体"/>
        <family val="0"/>
      </rPr>
      <t xml:space="preserve">        上年结转的专项支出</t>
    </r>
  </si>
  <si>
    <t>政府性基金预算上年结余</t>
  </si>
  <si>
    <t>政府性基金预算补助下级支出</t>
  </si>
  <si>
    <t>政府性基金预算调入资金</t>
  </si>
  <si>
    <t>政府性基金预算上解上级支出</t>
  </si>
  <si>
    <t xml:space="preserve">  一般公共预算调入</t>
  </si>
  <si>
    <t xml:space="preserve">  其他调入资金</t>
  </si>
  <si>
    <t>政府性基金预算调出资金</t>
  </si>
  <si>
    <t>债务收入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</si>
  <si>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</si>
  <si>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</si>
  <si>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</si>
  <si>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</si>
  <si>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</si>
  <si>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</si>
  <si>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政府性基金预算年终结余</t>
  </si>
  <si>
    <t>收　　入　　总　　计　</t>
  </si>
  <si>
    <t>支　　出　　总　　计　</t>
  </si>
  <si>
    <t>2024年县级社会保险基金预算收支情况表</t>
  </si>
  <si>
    <t>项目及名称</t>
  </si>
  <si>
    <t>2023年      执行数</t>
  </si>
  <si>
    <t>2024年   预算数</t>
  </si>
  <si>
    <t>增长%</t>
  </si>
  <si>
    <t>备注</t>
  </si>
  <si>
    <t>社保基金收入合计</t>
  </si>
  <si>
    <t>1.机关事业单位养老保险基金收入</t>
  </si>
  <si>
    <t xml:space="preserve">    机关事业单位养老保险费收入</t>
  </si>
  <si>
    <t>2.职工医疗保险基金收入（含生育保险）</t>
  </si>
  <si>
    <t xml:space="preserve">    基本医疗保险费收入</t>
  </si>
  <si>
    <t xml:space="preserve">    上级补助收入</t>
  </si>
  <si>
    <t xml:space="preserve">    其他基本医疗保险基金收入</t>
  </si>
  <si>
    <t>3.城乡居民医疗保险基金收入</t>
  </si>
  <si>
    <t xml:space="preserve">    财政补贴收入</t>
  </si>
  <si>
    <t>社保基金支出合计</t>
  </si>
  <si>
    <t>1.机关事业单位养老保险基金支出</t>
  </si>
  <si>
    <t xml:space="preserve">    机关事业单位基本养老金支出</t>
  </si>
  <si>
    <t>2.职工医疗保险基金支出</t>
  </si>
  <si>
    <t>基本医疗保险待遇支出</t>
  </si>
  <si>
    <t>3.城乡居民医疗保险基金支出</t>
  </si>
  <si>
    <t xml:space="preserve">   基本医疗保险待遇支出</t>
  </si>
  <si>
    <t xml:space="preserve">  上解大病保险支出</t>
  </si>
  <si>
    <t xml:space="preserve">   其他支出</t>
  </si>
  <si>
    <t>2024年县级国有资本经营预算收支情况表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</si>
  <si>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</si>
  <si>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</si>
  <si>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</si>
  <si>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国有资本经营预算收入
小计</t>
  </si>
  <si>
    <t>国有资本经营预算支出
小计</t>
  </si>
  <si>
    <t>利润收入</t>
  </si>
  <si>
    <t>补充社保基金支出</t>
  </si>
  <si>
    <t>股利、股息收入</t>
  </si>
  <si>
    <t>解决历史遗留问题及改革成本支出</t>
  </si>
  <si>
    <t>产权转让收入</t>
  </si>
  <si>
    <t>国有企业资本金注入</t>
  </si>
  <si>
    <t>清算收入</t>
  </si>
  <si>
    <t>国有企业政策性补贴</t>
  </si>
  <si>
    <t xml:space="preserve">  其他国有资本经营预算收入</t>
  </si>
  <si>
    <t>其他国有资本经营预算支出</t>
  </si>
  <si>
    <t>转移性收入</t>
  </si>
  <si>
    <t xml:space="preserve">      上年结余收入</t>
  </si>
  <si>
    <t xml:space="preserve">    调出资金</t>
  </si>
  <si>
    <t>2024年县级预算“三公”经费情况表</t>
  </si>
  <si>
    <t>项      目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</si>
  <si>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
预算数</t>
    </r>
  </si>
  <si>
    <t>机构改革划入单位及车辆调整增加上年预算</t>
  </si>
  <si>
    <t>调整后的2019年预算数</t>
  </si>
  <si>
    <r>
      <t>202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年
预算数</t>
    </r>
  </si>
  <si>
    <t>较上年增（减）%</t>
  </si>
  <si>
    <t>合     计</t>
  </si>
  <si>
    <t xml:space="preserve">  因公出国（境）费用</t>
  </si>
  <si>
    <t xml:space="preserve">  公务接待费</t>
  </si>
  <si>
    <t xml:space="preserve">  公务用车购置和运行费</t>
  </si>
  <si>
    <t xml:space="preserve">     其中：公务用车购置费</t>
  </si>
  <si>
    <t xml:space="preserve">           公务用车运行维护费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</si>
</sst>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0_ "/>
    <numFmt numFmtId="180" formatCode="0.00_ "/>
    <numFmt numFmtId="181" formatCode="#,##0.0000"/>
    <numFmt numFmtId="182" formatCode="0.0000_ "/>
    <numFmt numFmtId="183" formatCode="0;_؀"/>
    <numFmt numFmtId="184" formatCode="0_);[Red]\(0\)"/>
    <numFmt numFmtId="185" formatCode="0.0_ "/>
    <numFmt numFmtId="186" formatCode="0.000000000000_);[Red]\(0.000000000000\)"/>
  </numFmts>
  <fonts count="8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方正小标宋简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b/>
      <sz val="20"/>
      <color indexed="10"/>
      <name val="方正小标宋简体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sz val="12"/>
      <name val="Courier"/>
      <family val="2"/>
    </font>
    <font>
      <sz val="12"/>
      <name val="??ì?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sz val="12"/>
      <color indexed="9"/>
      <name val="宋体"/>
      <family val="0"/>
    </font>
    <font>
      <b/>
      <sz val="12"/>
      <name val="Times New Roman"/>
      <family val="1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仿宋_GB2312"/>
      <family val="3"/>
    </font>
    <font>
      <b/>
      <sz val="12"/>
      <name val="Calibri"/>
      <family val="0"/>
    </font>
    <font>
      <sz val="12"/>
      <name val="Calibri"/>
      <family val="0"/>
    </font>
    <font>
      <b/>
      <sz val="16"/>
      <color theme="1"/>
      <name val="黑体"/>
      <family val="3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b/>
      <sz val="20"/>
      <color theme="1"/>
      <name val="方正小标宋简体"/>
      <family val="0"/>
    </font>
    <font>
      <sz val="12"/>
      <color rgb="FFFF0000"/>
      <name val="宋体"/>
      <family val="0"/>
    </font>
    <font>
      <b/>
      <sz val="20"/>
      <color rgb="FFFF0000"/>
      <name val="方正小标宋简体"/>
      <family val="0"/>
    </font>
    <font>
      <sz val="12"/>
      <color theme="1"/>
      <name val="宋体"/>
      <family val="0"/>
    </font>
    <font>
      <b/>
      <sz val="11"/>
      <name val="Calibri"/>
      <family val="0"/>
    </font>
    <font>
      <sz val="11"/>
      <color rgb="FFFF0000"/>
      <name val="Calibri"/>
      <family val="0"/>
    </font>
    <font>
      <sz val="11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2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6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" fillId="2" borderId="0" applyNumberFormat="0" applyBorder="0" applyAlignment="0" applyProtection="0"/>
    <xf numFmtId="0" fontId="5" fillId="32" borderId="0" applyNumberFormat="0" applyBorder="0" applyAlignment="0" applyProtection="0"/>
    <xf numFmtId="0" fontId="51" fillId="5" borderId="0" applyNumberFormat="0" applyBorder="0" applyAlignment="0" applyProtection="0"/>
    <xf numFmtId="0" fontId="51" fillId="33" borderId="0" applyNumberFormat="0" applyBorder="0" applyAlignment="0" applyProtection="0"/>
    <xf numFmtId="0" fontId="51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1" borderId="0" applyNumberFormat="0" applyBorder="0" applyAlignment="0" applyProtection="0"/>
    <xf numFmtId="0" fontId="51" fillId="3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37" fontId="53" fillId="0" borderId="0">
      <alignment/>
      <protection/>
    </xf>
    <xf numFmtId="0" fontId="48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43" fillId="2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61" fillId="0" borderId="0">
      <alignment/>
      <protection/>
    </xf>
    <xf numFmtId="0" fontId="17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30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4" fillId="41" borderId="5" applyNumberFormat="0" applyAlignment="0" applyProtection="0"/>
    <xf numFmtId="0" fontId="64" fillId="41" borderId="5" applyNumberFormat="0" applyAlignment="0" applyProtection="0"/>
    <xf numFmtId="0" fontId="65" fillId="42" borderId="7" applyNumberFormat="0" applyAlignment="0" applyProtection="0"/>
    <xf numFmtId="0" fontId="65" fillId="42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48" fillId="0" borderId="0">
      <alignment/>
      <protection/>
    </xf>
    <xf numFmtId="178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1" borderId="6" applyNumberFormat="0" applyAlignment="0" applyProtection="0"/>
    <xf numFmtId="0" fontId="68" fillId="41" borderId="6" applyNumberFormat="0" applyAlignment="0" applyProtection="0"/>
    <xf numFmtId="0" fontId="69" fillId="24" borderId="5" applyNumberFormat="0" applyAlignment="0" applyProtection="0"/>
    <xf numFmtId="0" fontId="69" fillId="24" borderId="5" applyNumberFormat="0" applyAlignment="0" applyProtection="0"/>
    <xf numFmtId="0" fontId="46" fillId="0" borderId="0">
      <alignment/>
      <protection/>
    </xf>
    <xf numFmtId="0" fontId="49" fillId="0" borderId="0">
      <alignment/>
      <protection/>
    </xf>
    <xf numFmtId="0" fontId="0" fillId="40" borderId="1" applyNumberFormat="0" applyFont="0" applyAlignment="0" applyProtection="0"/>
    <xf numFmtId="0" fontId="0" fillId="40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0" fillId="47" borderId="13">
      <alignment horizontal="center" vertical="center"/>
      <protection/>
    </xf>
    <xf numFmtId="0" fontId="70" fillId="47" borderId="13">
      <alignment horizontal="center" vertical="center"/>
      <protection/>
    </xf>
    <xf numFmtId="0" fontId="70" fillId="47" borderId="13">
      <alignment horizontal="center" vertical="center" wrapText="1"/>
      <protection/>
    </xf>
    <xf numFmtId="0" fontId="70" fillId="47" borderId="13">
      <alignment horizontal="left" vertical="center"/>
      <protection/>
    </xf>
    <xf numFmtId="0" fontId="70" fillId="47" borderId="13">
      <alignment vertical="center"/>
      <protection/>
    </xf>
    <xf numFmtId="179" fontId="70" fillId="47" borderId="13">
      <alignment vertical="center"/>
      <protection/>
    </xf>
    <xf numFmtId="0" fontId="70" fillId="47" borderId="13">
      <alignment horizontal="left" vertical="center"/>
      <protection/>
    </xf>
    <xf numFmtId="0" fontId="71" fillId="47" borderId="13">
      <alignment vertical="center"/>
      <protection/>
    </xf>
    <xf numFmtId="0" fontId="72" fillId="47" borderId="0">
      <alignment horizontal="right" vertical="center"/>
      <protection/>
    </xf>
  </cellStyleXfs>
  <cellXfs count="2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5" fillId="0" borderId="14" xfId="180" applyFont="1" applyBorder="1" applyAlignment="1" applyProtection="1">
      <alignment horizontal="center" vertical="center"/>
      <protection/>
    </xf>
    <xf numFmtId="0" fontId="5" fillId="0" borderId="15" xfId="180" applyFont="1" applyBorder="1" applyAlignment="1" applyProtection="1">
      <alignment horizontal="center" vertical="center" wrapText="1"/>
      <protection/>
    </xf>
    <xf numFmtId="0" fontId="6" fillId="0" borderId="15" xfId="180" applyFont="1" applyBorder="1" applyAlignment="1" applyProtection="1">
      <alignment horizontal="center" vertical="center" wrapText="1"/>
      <protection/>
    </xf>
    <xf numFmtId="0" fontId="5" fillId="0" borderId="14" xfId="180" applyFont="1" applyBorder="1" applyAlignment="1" applyProtection="1">
      <alignment horizontal="center" vertical="center" wrapText="1"/>
      <protection/>
    </xf>
    <xf numFmtId="10" fontId="5" fillId="0" borderId="14" xfId="18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5" fillId="0" borderId="16" xfId="180" applyFont="1" applyBorder="1" applyAlignment="1" applyProtection="1">
      <alignment horizontal="center" vertical="center" wrapText="1"/>
      <protection/>
    </xf>
    <xf numFmtId="0" fontId="6" fillId="0" borderId="16" xfId="18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6" fillId="0" borderId="14" xfId="180" applyFont="1" applyBorder="1" applyAlignment="1" applyProtection="1">
      <alignment horizontal="center" vertical="center"/>
      <protection/>
    </xf>
    <xf numFmtId="179" fontId="6" fillId="0" borderId="14" xfId="180" applyNumberFormat="1" applyFont="1" applyBorder="1" applyAlignment="1" applyProtection="1">
      <alignment horizontal="center" vertical="center"/>
      <protection/>
    </xf>
    <xf numFmtId="10" fontId="6" fillId="0" borderId="14" xfId="18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5" fillId="0" borderId="14" xfId="180" applyFont="1" applyBorder="1" applyAlignment="1" applyProtection="1">
      <alignment vertical="center"/>
      <protection/>
    </xf>
    <xf numFmtId="179" fontId="5" fillId="0" borderId="14" xfId="18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197" applyFont="1">
      <alignment/>
      <protection/>
    </xf>
    <xf numFmtId="0" fontId="0" fillId="0" borderId="0" xfId="197" applyFont="1">
      <alignment/>
      <protection/>
    </xf>
    <xf numFmtId="0" fontId="0" fillId="0" borderId="0" xfId="197" applyFont="1" applyAlignment="1">
      <alignment horizontal="right"/>
      <protection/>
    </xf>
    <xf numFmtId="0" fontId="0" fillId="0" borderId="0" xfId="197" applyFont="1" applyAlignment="1">
      <alignment/>
      <protection/>
    </xf>
    <xf numFmtId="0" fontId="7" fillId="0" borderId="0" xfId="197" applyFont="1" applyFill="1" applyAlignment="1">
      <alignment horizontal="center" vertical="center"/>
      <protection/>
    </xf>
    <xf numFmtId="0" fontId="8" fillId="0" borderId="0" xfId="197" applyFont="1" applyBorder="1">
      <alignment/>
      <protection/>
    </xf>
    <xf numFmtId="0" fontId="8" fillId="0" borderId="0" xfId="197" applyFont="1" applyBorder="1" applyAlignment="1">
      <alignment horizontal="right"/>
      <protection/>
    </xf>
    <xf numFmtId="0" fontId="0" fillId="0" borderId="0" xfId="197" applyFont="1" applyBorder="1" applyAlignment="1">
      <alignment horizontal="right" vertical="center"/>
      <protection/>
    </xf>
    <xf numFmtId="0" fontId="3" fillId="0" borderId="14" xfId="197" applyFont="1" applyBorder="1" applyAlignment="1">
      <alignment horizontal="center" vertical="center"/>
      <protection/>
    </xf>
    <xf numFmtId="0" fontId="0" fillId="0" borderId="0" xfId="197" applyFont="1" applyBorder="1">
      <alignment/>
      <protection/>
    </xf>
    <xf numFmtId="0" fontId="0" fillId="0" borderId="14" xfId="197" applyFont="1" applyBorder="1" applyAlignment="1">
      <alignment horizontal="center" vertical="center"/>
      <protection/>
    </xf>
    <xf numFmtId="0" fontId="9" fillId="0" borderId="14" xfId="194" applyFont="1" applyBorder="1" applyAlignment="1">
      <alignment horizontal="center" vertical="center" wrapText="1"/>
      <protection/>
    </xf>
    <xf numFmtId="3" fontId="9" fillId="0" borderId="14" xfId="194" applyNumberFormat="1" applyFont="1" applyFill="1" applyBorder="1" applyAlignment="1" applyProtection="1">
      <alignment horizontal="right" vertical="center"/>
      <protection/>
    </xf>
    <xf numFmtId="3" fontId="3" fillId="0" borderId="14" xfId="194" applyNumberFormat="1" applyFont="1" applyFill="1" applyBorder="1" applyAlignment="1" applyProtection="1">
      <alignment vertical="center"/>
      <protection/>
    </xf>
    <xf numFmtId="0" fontId="3" fillId="0" borderId="0" xfId="197" applyFont="1" applyAlignment="1">
      <alignment horizontal="center"/>
      <protection/>
    </xf>
    <xf numFmtId="3" fontId="0" fillId="0" borderId="14" xfId="197" applyNumberFormat="1" applyFont="1" applyFill="1" applyBorder="1" applyAlignment="1" applyProtection="1">
      <alignment horizontal="left" vertical="center" indent="1"/>
      <protection/>
    </xf>
    <xf numFmtId="3" fontId="0" fillId="0" borderId="14" xfId="199" applyNumberFormat="1" applyFont="1" applyFill="1" applyBorder="1" applyAlignment="1" applyProtection="1">
      <alignment horizontal="right" vertical="center"/>
      <protection/>
    </xf>
    <xf numFmtId="3" fontId="0" fillId="0" borderId="14" xfId="199" applyNumberFormat="1" applyFont="1" applyFill="1" applyBorder="1" applyAlignment="1" applyProtection="1">
      <alignment vertical="center"/>
      <protection/>
    </xf>
    <xf numFmtId="3" fontId="0" fillId="0" borderId="14" xfId="197" applyNumberFormat="1" applyFont="1" applyFill="1" applyBorder="1" applyAlignment="1" applyProtection="1">
      <alignment horizontal="left" vertical="center" wrapText="1" indent="1"/>
      <protection/>
    </xf>
    <xf numFmtId="3" fontId="0" fillId="0" borderId="0" xfId="197" applyNumberFormat="1" applyFont="1" applyBorder="1">
      <alignment/>
      <protection/>
    </xf>
    <xf numFmtId="3" fontId="0" fillId="0" borderId="14" xfId="197" applyNumberFormat="1" applyFont="1" applyFill="1" applyBorder="1" applyAlignment="1" applyProtection="1">
      <alignment vertical="center"/>
      <protection/>
    </xf>
    <xf numFmtId="0" fontId="0" fillId="0" borderId="14" xfId="194" applyFont="1" applyBorder="1" applyAlignment="1">
      <alignment vertical="center"/>
      <protection/>
    </xf>
    <xf numFmtId="3" fontId="0" fillId="0" borderId="14" xfId="194" applyNumberFormat="1" applyFont="1" applyFill="1" applyBorder="1" applyAlignment="1" applyProtection="1">
      <alignment horizontal="right" vertical="center"/>
      <protection/>
    </xf>
    <xf numFmtId="3" fontId="0" fillId="0" borderId="14" xfId="194" applyNumberFormat="1" applyFont="1" applyFill="1" applyBorder="1" applyAlignment="1" applyProtection="1">
      <alignment vertical="center"/>
      <protection/>
    </xf>
    <xf numFmtId="0" fontId="3" fillId="0" borderId="14" xfId="194" applyFont="1" applyBorder="1" applyAlignment="1">
      <alignment horizontal="center" vertical="center"/>
      <protection/>
    </xf>
    <xf numFmtId="3" fontId="3" fillId="0" borderId="14" xfId="194" applyNumberFormat="1" applyFont="1" applyFill="1" applyBorder="1" applyAlignment="1" applyProtection="1">
      <alignment horizontal="right" vertical="center"/>
      <protection/>
    </xf>
    <xf numFmtId="0" fontId="9" fillId="0" borderId="17" xfId="197" applyFont="1" applyBorder="1" applyAlignment="1">
      <alignment horizontal="left" vertical="center" wrapText="1"/>
      <protection/>
    </xf>
    <xf numFmtId="0" fontId="1" fillId="0" borderId="17" xfId="197" applyFont="1" applyBorder="1" applyAlignment="1">
      <alignment horizontal="left" vertical="center" wrapText="1"/>
      <protection/>
    </xf>
    <xf numFmtId="3" fontId="3" fillId="0" borderId="0" xfId="197" applyNumberFormat="1" applyFont="1">
      <alignment/>
      <protection/>
    </xf>
    <xf numFmtId="181" fontId="3" fillId="0" borderId="0" xfId="197" applyNumberFormat="1" applyFont="1">
      <alignment/>
      <protection/>
    </xf>
    <xf numFmtId="182" fontId="3" fillId="0" borderId="0" xfId="197" applyNumberFormat="1" applyFont="1">
      <alignment/>
      <protection/>
    </xf>
    <xf numFmtId="0" fontId="0" fillId="0" borderId="0" xfId="195" applyFont="1">
      <alignment/>
      <protection/>
    </xf>
    <xf numFmtId="0" fontId="0" fillId="0" borderId="0" xfId="195" applyFont="1" applyAlignment="1">
      <alignment horizontal="center"/>
      <protection/>
    </xf>
    <xf numFmtId="0" fontId="7" fillId="0" borderId="0" xfId="195" applyFont="1" applyAlignment="1">
      <alignment horizontal="center" vertical="center"/>
      <protection/>
    </xf>
    <xf numFmtId="0" fontId="0" fillId="0" borderId="0" xfId="195" applyFont="1" applyAlignment="1">
      <alignment/>
      <protection/>
    </xf>
    <xf numFmtId="0" fontId="0" fillId="0" borderId="18" xfId="195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195" applyFont="1" applyBorder="1" applyAlignment="1">
      <alignment horizontal="center"/>
      <protection/>
    </xf>
    <xf numFmtId="0" fontId="3" fillId="0" borderId="14" xfId="0" applyFont="1" applyBorder="1" applyAlignment="1">
      <alignment vertical="center"/>
    </xf>
    <xf numFmtId="179" fontId="73" fillId="0" borderId="14" xfId="0" applyNumberFormat="1" applyFont="1" applyBorder="1" applyAlignment="1">
      <alignment horizontal="right" vertical="center"/>
    </xf>
    <xf numFmtId="10" fontId="73" fillId="0" borderId="14" xfId="0" applyNumberFormat="1" applyFont="1" applyBorder="1" applyAlignment="1">
      <alignment horizontal="right" vertical="center"/>
    </xf>
    <xf numFmtId="0" fontId="0" fillId="0" borderId="14" xfId="195" applyFont="1" applyBorder="1" applyAlignment="1">
      <alignment wrapText="1"/>
      <protection/>
    </xf>
    <xf numFmtId="0" fontId="3" fillId="0" borderId="14" xfId="0" applyFont="1" applyBorder="1" applyAlignment="1">
      <alignment horizontal="left" vertical="center" indent="1"/>
    </xf>
    <xf numFmtId="4" fontId="0" fillId="0" borderId="0" xfId="195" applyNumberFormat="1" applyFont="1">
      <alignment/>
      <protection/>
    </xf>
    <xf numFmtId="0" fontId="0" fillId="0" borderId="14" xfId="0" applyBorder="1" applyAlignment="1">
      <alignment horizontal="left" vertical="center" indent="1"/>
    </xf>
    <xf numFmtId="179" fontId="74" fillId="0" borderId="14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79" fontId="74" fillId="47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 indent="2"/>
    </xf>
    <xf numFmtId="0" fontId="3" fillId="47" borderId="14" xfId="0" applyNumberFormat="1" applyFont="1" applyFill="1" applyBorder="1" applyAlignment="1" applyProtection="1">
      <alignment horizontal="left" vertical="center" indent="1"/>
      <protection/>
    </xf>
    <xf numFmtId="0" fontId="3" fillId="0" borderId="0" xfId="195" applyFont="1">
      <alignment/>
      <protection/>
    </xf>
    <xf numFmtId="179" fontId="10" fillId="47" borderId="14" xfId="0" applyNumberFormat="1" applyFont="1" applyFill="1" applyBorder="1" applyAlignment="1" applyProtection="1">
      <alignment horizontal="right" vertical="center"/>
      <protection/>
    </xf>
    <xf numFmtId="179" fontId="10" fillId="0" borderId="14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0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16" fillId="0" borderId="0" xfId="0" applyNumberFormat="1" applyFont="1" applyAlignment="1">
      <alignment horizontal="right" vertical="center" indent="1"/>
    </xf>
    <xf numFmtId="0" fontId="6" fillId="0" borderId="14" xfId="0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/>
    </xf>
    <xf numFmtId="10" fontId="5" fillId="0" borderId="14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5" fillId="48" borderId="14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0" fontId="14" fillId="0" borderId="0" xfId="0" applyNumberFormat="1" applyFont="1" applyBorder="1" applyAlignment="1">
      <alignment vertical="center" wrapText="1"/>
    </xf>
    <xf numFmtId="0" fontId="12" fillId="0" borderId="0" xfId="196">
      <alignment/>
      <protection/>
    </xf>
    <xf numFmtId="179" fontId="12" fillId="0" borderId="0" xfId="196" applyNumberFormat="1">
      <alignment/>
      <protection/>
    </xf>
    <xf numFmtId="0" fontId="12" fillId="0" borderId="0" xfId="196" applyAlignment="1">
      <alignment horizontal="right"/>
      <protection/>
    </xf>
    <xf numFmtId="0" fontId="13" fillId="0" borderId="0" xfId="196" applyFont="1" applyAlignment="1">
      <alignment horizontal="center" vertical="center"/>
      <protection/>
    </xf>
    <xf numFmtId="0" fontId="17" fillId="0" borderId="0" xfId="0" applyNumberFormat="1" applyFont="1" applyFill="1" applyBorder="1" applyAlignment="1">
      <alignment vertical="center"/>
    </xf>
    <xf numFmtId="0" fontId="18" fillId="47" borderId="14" xfId="260" applyFont="1" applyFill="1" applyBorder="1">
      <alignment horizontal="center" vertical="center"/>
      <protection/>
    </xf>
    <xf numFmtId="0" fontId="18" fillId="47" borderId="14" xfId="261" applyFont="1" applyFill="1" applyBorder="1">
      <alignment horizontal="center" vertical="center"/>
      <protection/>
    </xf>
    <xf numFmtId="0" fontId="18" fillId="47" borderId="14" xfId="262" applyFont="1" applyFill="1" applyBorder="1">
      <alignment horizontal="center" vertical="center" wrapText="1"/>
      <protection/>
    </xf>
    <xf numFmtId="0" fontId="18" fillId="47" borderId="14" xfId="263" applyFont="1" applyFill="1" applyBorder="1">
      <alignment horizontal="left" vertical="center"/>
      <protection/>
    </xf>
    <xf numFmtId="0" fontId="18" fillId="47" borderId="14" xfId="264" applyFont="1" applyFill="1" applyBorder="1">
      <alignment vertical="center"/>
      <protection/>
    </xf>
    <xf numFmtId="0" fontId="14" fillId="0" borderId="14" xfId="0" applyNumberFormat="1" applyFont="1" applyFill="1" applyBorder="1" applyAlignment="1">
      <alignment vertical="center"/>
    </xf>
    <xf numFmtId="179" fontId="18" fillId="47" borderId="14" xfId="265" applyNumberFormat="1" applyFont="1" applyFill="1" applyBorder="1">
      <alignment vertical="center"/>
      <protection/>
    </xf>
    <xf numFmtId="0" fontId="18" fillId="47" borderId="14" xfId="266" applyFont="1" applyFill="1" applyBorder="1">
      <alignment horizontal="left" vertical="center"/>
      <protection/>
    </xf>
    <xf numFmtId="0" fontId="19" fillId="47" borderId="14" xfId="267" applyFont="1" applyFill="1" applyBorder="1">
      <alignment vertical="center"/>
      <protection/>
    </xf>
    <xf numFmtId="0" fontId="20" fillId="47" borderId="0" xfId="268" applyFont="1" applyFill="1" applyBorder="1">
      <alignment horizontal="right" vertical="center"/>
      <protection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0" fontId="0" fillId="48" borderId="0" xfId="0" applyFill="1" applyAlignment="1">
      <alignment/>
    </xf>
    <xf numFmtId="0" fontId="0" fillId="48" borderId="0" xfId="0" applyFill="1" applyAlignment="1">
      <alignment vertical="center" wrapText="1"/>
    </xf>
    <xf numFmtId="0" fontId="7" fillId="48" borderId="0" xfId="0" applyNumberFormat="1" applyFont="1" applyFill="1" applyAlignment="1" applyProtection="1">
      <alignment horizontal="center" vertical="center"/>
      <protection/>
    </xf>
    <xf numFmtId="0" fontId="11" fillId="48" borderId="0" xfId="0" applyNumberFormat="1" applyFont="1" applyFill="1" applyAlignment="1" applyProtection="1">
      <alignment horizontal="right" vertical="center"/>
      <protection/>
    </xf>
    <xf numFmtId="0" fontId="21" fillId="48" borderId="14" xfId="0" applyNumberFormat="1" applyFont="1" applyFill="1" applyBorder="1" applyAlignment="1" applyProtection="1">
      <alignment horizontal="center" vertical="center"/>
      <protection/>
    </xf>
    <xf numFmtId="0" fontId="21" fillId="48" borderId="14" xfId="0" applyNumberFormat="1" applyFont="1" applyFill="1" applyBorder="1" applyAlignment="1" applyProtection="1">
      <alignment horizontal="center" vertical="center" wrapText="1"/>
      <protection/>
    </xf>
    <xf numFmtId="0" fontId="21" fillId="48" borderId="14" xfId="0" applyNumberFormat="1" applyFont="1" applyFill="1" applyBorder="1" applyAlignment="1" applyProtection="1">
      <alignment vertical="center"/>
      <protection/>
    </xf>
    <xf numFmtId="0" fontId="21" fillId="48" borderId="15" xfId="0" applyNumberFormat="1" applyFont="1" applyFill="1" applyBorder="1" applyAlignment="1" applyProtection="1">
      <alignment horizontal="right" vertical="center"/>
      <protection/>
    </xf>
    <xf numFmtId="0" fontId="21" fillId="48" borderId="14" xfId="0" applyNumberFormat="1" applyFont="1" applyFill="1" applyBorder="1" applyAlignment="1" applyProtection="1">
      <alignment vertical="center" wrapText="1"/>
      <protection/>
    </xf>
    <xf numFmtId="183" fontId="21" fillId="48" borderId="15" xfId="0" applyNumberFormat="1" applyFont="1" applyFill="1" applyBorder="1" applyAlignment="1" applyProtection="1">
      <alignment horizontal="right" vertical="center"/>
      <protection/>
    </xf>
    <xf numFmtId="179" fontId="11" fillId="48" borderId="14" xfId="0" applyNumberFormat="1" applyFont="1" applyFill="1" applyBorder="1" applyAlignment="1" applyProtection="1">
      <alignment horizontal="right" vertical="center"/>
      <protection/>
    </xf>
    <xf numFmtId="179" fontId="3" fillId="48" borderId="0" xfId="0" applyNumberFormat="1" applyFont="1" applyFill="1" applyAlignment="1">
      <alignment/>
    </xf>
    <xf numFmtId="0" fontId="21" fillId="48" borderId="19" xfId="0" applyNumberFormat="1" applyFont="1" applyFill="1" applyBorder="1" applyAlignment="1" applyProtection="1">
      <alignment vertical="center"/>
      <protection/>
    </xf>
    <xf numFmtId="0" fontId="21" fillId="48" borderId="14" xfId="0" applyNumberFormat="1" applyFont="1" applyFill="1" applyBorder="1" applyAlignment="1" applyProtection="1">
      <alignment horizontal="right" vertical="center"/>
      <protection/>
    </xf>
    <xf numFmtId="0" fontId="11" fillId="48" borderId="20" xfId="0" applyNumberFormat="1" applyFont="1" applyFill="1" applyBorder="1" applyAlignment="1" applyProtection="1">
      <alignment vertical="center" wrapText="1"/>
      <protection/>
    </xf>
    <xf numFmtId="179" fontId="11" fillId="49" borderId="14" xfId="0" applyNumberFormat="1" applyFont="1" applyFill="1" applyBorder="1" applyAlignment="1" applyProtection="1">
      <alignment horizontal="right" vertical="center"/>
      <protection/>
    </xf>
    <xf numFmtId="0" fontId="11" fillId="48" borderId="14" xfId="0" applyNumberFormat="1" applyFont="1" applyFill="1" applyBorder="1" applyAlignment="1" applyProtection="1">
      <alignment vertical="center"/>
      <protection/>
    </xf>
    <xf numFmtId="0" fontId="11" fillId="49" borderId="21" xfId="0" applyNumberFormat="1" applyFont="1" applyFill="1" applyBorder="1" applyAlignment="1" applyProtection="1">
      <alignment horizontal="right" vertical="center"/>
      <protection/>
    </xf>
    <xf numFmtId="0" fontId="11" fillId="48" borderId="19" xfId="0" applyNumberFormat="1" applyFont="1" applyFill="1" applyBorder="1" applyAlignment="1" applyProtection="1">
      <alignment vertical="center"/>
      <protection/>
    </xf>
    <xf numFmtId="0" fontId="11" fillId="49" borderId="14" xfId="0" applyNumberFormat="1" applyFont="1" applyFill="1" applyBorder="1" applyAlignment="1" applyProtection="1">
      <alignment horizontal="right" vertical="center"/>
      <protection/>
    </xf>
    <xf numFmtId="0" fontId="11" fillId="49" borderId="16" xfId="0" applyNumberFormat="1" applyFont="1" applyFill="1" applyBorder="1" applyAlignment="1" applyProtection="1">
      <alignment horizontal="right" vertical="center"/>
      <protection/>
    </xf>
    <xf numFmtId="0" fontId="11" fillId="48" borderId="14" xfId="0" applyNumberFormat="1" applyFont="1" applyFill="1" applyBorder="1" applyAlignment="1" applyProtection="1">
      <alignment vertical="center" wrapText="1"/>
      <protection/>
    </xf>
    <xf numFmtId="179" fontId="0" fillId="48" borderId="0" xfId="0" applyNumberFormat="1" applyFill="1" applyAlignment="1">
      <alignment/>
    </xf>
    <xf numFmtId="179" fontId="21" fillId="48" borderId="14" xfId="0" applyNumberFormat="1" applyFont="1" applyFill="1" applyBorder="1" applyAlignment="1" applyProtection="1">
      <alignment horizontal="right" vertical="center"/>
      <protection/>
    </xf>
    <xf numFmtId="0" fontId="0" fillId="48" borderId="0" xfId="0" applyFont="1" applyFill="1" applyAlignment="1">
      <alignment/>
    </xf>
    <xf numFmtId="179" fontId="21" fillId="49" borderId="14" xfId="0" applyNumberFormat="1" applyFont="1" applyFill="1" applyBorder="1" applyAlignment="1" applyProtection="1">
      <alignment horizontal="right" vertical="center"/>
      <protection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48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184" fontId="77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0" fontId="75" fillId="48" borderId="0" xfId="0" applyFont="1" applyFill="1" applyAlignment="1">
      <alignment vertical="center"/>
    </xf>
    <xf numFmtId="184" fontId="77" fillId="0" borderId="18" xfId="0" applyNumberFormat="1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184" fontId="76" fillId="0" borderId="14" xfId="0" applyNumberFormat="1" applyFont="1" applyFill="1" applyBorder="1" applyAlignment="1">
      <alignment horizontal="center" vertical="center" wrapText="1"/>
    </xf>
    <xf numFmtId="0" fontId="77" fillId="48" borderId="14" xfId="0" applyFont="1" applyFill="1" applyBorder="1" applyAlignment="1">
      <alignment vertical="center"/>
    </xf>
    <xf numFmtId="0" fontId="76" fillId="0" borderId="14" xfId="0" applyFont="1" applyFill="1" applyBorder="1" applyAlignment="1">
      <alignment horizontal="center" vertical="center"/>
    </xf>
    <xf numFmtId="184" fontId="76" fillId="0" borderId="16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vertical="center"/>
    </xf>
    <xf numFmtId="184" fontId="76" fillId="0" borderId="14" xfId="0" applyNumberFormat="1" applyFont="1" applyFill="1" applyBorder="1" applyAlignment="1">
      <alignment vertical="center"/>
    </xf>
    <xf numFmtId="0" fontId="76" fillId="50" borderId="14" xfId="0" applyFont="1" applyFill="1" applyBorder="1" applyAlignment="1">
      <alignment vertical="center"/>
    </xf>
    <xf numFmtId="0" fontId="77" fillId="0" borderId="14" xfId="0" applyFont="1" applyFill="1" applyBorder="1" applyAlignment="1">
      <alignment horizontal="left" vertical="center"/>
    </xf>
    <xf numFmtId="179" fontId="77" fillId="0" borderId="20" xfId="0" applyNumberFormat="1" applyFont="1" applyFill="1" applyBorder="1" applyAlignment="1" applyProtection="1">
      <alignment horizontal="left" vertical="center"/>
      <protection locked="0"/>
    </xf>
    <xf numFmtId="184" fontId="77" fillId="0" borderId="14" xfId="0" applyNumberFormat="1" applyFont="1" applyFill="1" applyBorder="1" applyAlignment="1">
      <alignment vertical="center"/>
    </xf>
    <xf numFmtId="0" fontId="77" fillId="50" borderId="14" xfId="0" applyFont="1" applyFill="1" applyBorder="1" applyAlignment="1">
      <alignment vertical="center"/>
    </xf>
    <xf numFmtId="0" fontId="77" fillId="48" borderId="14" xfId="0" applyFont="1" applyFill="1" applyBorder="1" applyAlignment="1">
      <alignment horizontal="left" vertical="center"/>
    </xf>
    <xf numFmtId="185" fontId="77" fillId="48" borderId="20" xfId="0" applyNumberFormat="1" applyFont="1" applyFill="1" applyBorder="1" applyAlignment="1" applyProtection="1">
      <alignment horizontal="left" vertical="center"/>
      <protection locked="0"/>
    </xf>
    <xf numFmtId="184" fontId="77" fillId="48" borderId="14" xfId="0" applyNumberFormat="1" applyFont="1" applyFill="1" applyBorder="1" applyAlignment="1">
      <alignment vertical="center"/>
    </xf>
    <xf numFmtId="0" fontId="77" fillId="48" borderId="20" xfId="0" applyFont="1" applyFill="1" applyBorder="1" applyAlignment="1">
      <alignment vertical="center"/>
    </xf>
    <xf numFmtId="179" fontId="77" fillId="48" borderId="20" xfId="0" applyNumberFormat="1" applyFont="1" applyFill="1" applyBorder="1" applyAlignment="1" applyProtection="1">
      <alignment horizontal="left" vertical="center"/>
      <protection locked="0"/>
    </xf>
    <xf numFmtId="185" fontId="77" fillId="0" borderId="20" xfId="0" applyNumberFormat="1" applyFont="1" applyFill="1" applyBorder="1" applyAlignment="1" applyProtection="1">
      <alignment horizontal="left" vertical="center"/>
      <protection locked="0"/>
    </xf>
    <xf numFmtId="179" fontId="77" fillId="0" borderId="22" xfId="0" applyNumberFormat="1" applyFont="1" applyFill="1" applyBorder="1" applyAlignment="1" applyProtection="1">
      <alignment horizontal="left" vertical="center"/>
      <protection locked="0"/>
    </xf>
    <xf numFmtId="0" fontId="76" fillId="48" borderId="0" xfId="0" applyFont="1" applyFill="1" applyAlignment="1">
      <alignment vertical="center"/>
    </xf>
    <xf numFmtId="0" fontId="77" fillId="51" borderId="14" xfId="0" applyFont="1" applyFill="1" applyBorder="1" applyAlignment="1">
      <alignment horizontal="left" vertical="center"/>
    </xf>
    <xf numFmtId="179" fontId="77" fillId="51" borderId="20" xfId="0" applyNumberFormat="1" applyFont="1" applyFill="1" applyBorder="1" applyAlignment="1" applyProtection="1">
      <alignment horizontal="left" vertical="center"/>
      <protection locked="0"/>
    </xf>
    <xf numFmtId="184" fontId="77" fillId="51" borderId="14" xfId="0" applyNumberFormat="1" applyFont="1" applyFill="1" applyBorder="1" applyAlignment="1">
      <alignment vertical="center"/>
    </xf>
    <xf numFmtId="185" fontId="77" fillId="48" borderId="22" xfId="0" applyNumberFormat="1" applyFont="1" applyFill="1" applyBorder="1" applyAlignment="1" applyProtection="1">
      <alignment horizontal="left" vertical="center"/>
      <protection locked="0"/>
    </xf>
    <xf numFmtId="0" fontId="77" fillId="0" borderId="22" xfId="0" applyFont="1" applyFill="1" applyBorder="1" applyAlignment="1">
      <alignment vertical="center"/>
    </xf>
    <xf numFmtId="0" fontId="77" fillId="0" borderId="20" xfId="0" applyFont="1" applyFill="1" applyBorder="1" applyAlignment="1">
      <alignment vertical="center"/>
    </xf>
    <xf numFmtId="185" fontId="77" fillId="51" borderId="20" xfId="0" applyNumberFormat="1" applyFont="1" applyFill="1" applyBorder="1" applyAlignment="1" applyProtection="1">
      <alignment horizontal="left" vertical="center"/>
      <protection locked="0"/>
    </xf>
    <xf numFmtId="179" fontId="77" fillId="48" borderId="22" xfId="0" applyNumberFormat="1" applyFont="1" applyFill="1" applyBorder="1" applyAlignment="1" applyProtection="1">
      <alignment horizontal="left" vertical="center"/>
      <protection locked="0"/>
    </xf>
    <xf numFmtId="184" fontId="77" fillId="48" borderId="14" xfId="0" applyNumberFormat="1" applyFont="1" applyFill="1" applyBorder="1" applyAlignment="1" applyProtection="1">
      <alignment vertical="center"/>
      <protection locked="0"/>
    </xf>
    <xf numFmtId="184" fontId="77" fillId="0" borderId="14" xfId="0" applyNumberFormat="1" applyFont="1" applyFill="1" applyBorder="1" applyAlignment="1" applyProtection="1">
      <alignment vertical="center"/>
      <protection locked="0"/>
    </xf>
    <xf numFmtId="184" fontId="77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181" applyFont="1">
      <alignment vertical="center"/>
      <protection/>
    </xf>
    <xf numFmtId="0" fontId="0" fillId="0" borderId="0" xfId="181">
      <alignment vertical="center"/>
      <protection/>
    </xf>
    <xf numFmtId="0" fontId="80" fillId="0" borderId="0" xfId="181" applyFont="1" applyAlignment="1">
      <alignment horizontal="right" vertical="center"/>
      <protection/>
    </xf>
    <xf numFmtId="0" fontId="0" fillId="0" borderId="0" xfId="181" applyAlignment="1">
      <alignment horizontal="right" vertical="center"/>
      <protection/>
    </xf>
    <xf numFmtId="0" fontId="0" fillId="0" borderId="0" xfId="181" applyFont="1">
      <alignment vertical="center"/>
      <protection/>
    </xf>
    <xf numFmtId="0" fontId="7" fillId="0" borderId="0" xfId="181" applyFont="1" applyAlignment="1">
      <alignment horizontal="center" vertical="center"/>
      <protection/>
    </xf>
    <xf numFmtId="0" fontId="81" fillId="0" borderId="0" xfId="181" applyFont="1" applyAlignment="1">
      <alignment horizontal="center" vertical="center"/>
      <protection/>
    </xf>
    <xf numFmtId="0" fontId="0" fillId="0" borderId="18" xfId="181" applyBorder="1" applyAlignment="1">
      <alignment horizontal="right" vertical="center"/>
      <protection/>
    </xf>
    <xf numFmtId="0" fontId="0" fillId="0" borderId="14" xfId="181" applyBorder="1" applyAlignment="1">
      <alignment horizontal="center" vertical="center"/>
      <protection/>
    </xf>
    <xf numFmtId="0" fontId="0" fillId="0" borderId="14" xfId="181" applyFont="1" applyBorder="1" applyAlignment="1">
      <alignment horizontal="center" vertical="center"/>
      <protection/>
    </xf>
    <xf numFmtId="0" fontId="0" fillId="0" borderId="14" xfId="181" applyFont="1" applyBorder="1" applyAlignment="1">
      <alignment horizontal="center" vertical="center" wrapText="1"/>
      <protection/>
    </xf>
    <xf numFmtId="0" fontId="3" fillId="0" borderId="14" xfId="181" applyFont="1" applyBorder="1" applyAlignment="1">
      <alignment vertical="center"/>
      <protection/>
    </xf>
    <xf numFmtId="179" fontId="3" fillId="0" borderId="14" xfId="181" applyNumberFormat="1" applyFont="1" applyBorder="1" applyAlignment="1">
      <alignment vertical="center"/>
      <protection/>
    </xf>
    <xf numFmtId="179" fontId="3" fillId="0" borderId="14" xfId="181" applyNumberFormat="1" applyFont="1" applyBorder="1" applyAlignment="1">
      <alignment horizontal="right" vertical="center"/>
      <protection/>
    </xf>
    <xf numFmtId="179" fontId="3" fillId="0" borderId="0" xfId="181" applyNumberFormat="1" applyFont="1">
      <alignment vertical="center"/>
      <protection/>
    </xf>
    <xf numFmtId="0" fontId="3" fillId="0" borderId="14" xfId="181" applyFont="1" applyBorder="1">
      <alignment vertical="center"/>
      <protection/>
    </xf>
    <xf numFmtId="0" fontId="0" fillId="0" borderId="14" xfId="181" applyFont="1" applyBorder="1" applyAlignment="1">
      <alignment horizontal="left" vertical="center" indent="1"/>
      <protection/>
    </xf>
    <xf numFmtId="179" fontId="0" fillId="0" borderId="14" xfId="181" applyNumberFormat="1" applyFont="1" applyBorder="1" applyAlignment="1">
      <alignment horizontal="right" vertical="center"/>
      <protection/>
    </xf>
    <xf numFmtId="179" fontId="0" fillId="0" borderId="14" xfId="181" applyNumberFormat="1" applyBorder="1" applyAlignment="1">
      <alignment horizontal="right" vertical="center"/>
      <protection/>
    </xf>
    <xf numFmtId="179" fontId="0" fillId="0" borderId="0" xfId="181" applyNumberFormat="1">
      <alignment vertical="center"/>
      <protection/>
    </xf>
    <xf numFmtId="0" fontId="0" fillId="0" borderId="14" xfId="181" applyBorder="1" applyAlignment="1">
      <alignment horizontal="left" vertical="center" indent="1"/>
      <protection/>
    </xf>
    <xf numFmtId="179" fontId="82" fillId="0" borderId="14" xfId="181" applyNumberFormat="1" applyFont="1" applyBorder="1" applyAlignment="1">
      <alignment horizontal="right" vertical="center"/>
      <protection/>
    </xf>
    <xf numFmtId="179" fontId="80" fillId="0" borderId="14" xfId="181" applyNumberFormat="1" applyFont="1" applyBorder="1" applyAlignment="1">
      <alignment horizontal="right" vertical="center"/>
      <protection/>
    </xf>
    <xf numFmtId="1" fontId="0" fillId="0" borderId="0" xfId="181" applyNumberFormat="1" applyAlignment="1">
      <alignment horizontal="right" vertical="center"/>
      <protection/>
    </xf>
    <xf numFmtId="0" fontId="0" fillId="0" borderId="0" xfId="181" applyFont="1" applyFill="1" applyBorder="1">
      <alignment vertical="center"/>
      <protection/>
    </xf>
    <xf numFmtId="0" fontId="3" fillId="0" borderId="0" xfId="181" applyFont="1" applyBorder="1">
      <alignment vertical="center"/>
      <protection/>
    </xf>
    <xf numFmtId="2" fontId="3" fillId="0" borderId="0" xfId="181" applyNumberFormat="1" applyFont="1">
      <alignment vertical="center"/>
      <protection/>
    </xf>
    <xf numFmtId="185" fontId="0" fillId="0" borderId="0" xfId="181" applyNumberFormat="1" applyFont="1">
      <alignment vertical="center"/>
      <protection/>
    </xf>
    <xf numFmtId="2" fontId="0" fillId="0" borderId="0" xfId="181" applyNumberFormat="1">
      <alignment vertical="center"/>
      <protection/>
    </xf>
    <xf numFmtId="0" fontId="25" fillId="0" borderId="0" xfId="181" applyFont="1">
      <alignment vertical="center"/>
      <protection/>
    </xf>
    <xf numFmtId="186" fontId="3" fillId="0" borderId="0" xfId="181" applyNumberFormat="1" applyFont="1">
      <alignment vertical="center"/>
      <protection/>
    </xf>
    <xf numFmtId="184" fontId="3" fillId="0" borderId="0" xfId="181" applyNumberFormat="1" applyFont="1">
      <alignment vertical="center"/>
      <protection/>
    </xf>
    <xf numFmtId="0" fontId="27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vertical="center" wrapText="1"/>
    </xf>
    <xf numFmtId="10" fontId="85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10" fontId="83" fillId="0" borderId="20" xfId="0" applyNumberFormat="1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10" fontId="9" fillId="0" borderId="14" xfId="181" applyNumberFormat="1" applyFont="1" applyFill="1" applyBorder="1" applyAlignment="1">
      <alignment horizontal="right" vertical="center" wrapText="1"/>
      <protection/>
    </xf>
    <xf numFmtId="0" fontId="83" fillId="0" borderId="14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vertical="center"/>
    </xf>
    <xf numFmtId="0" fontId="83" fillId="0" borderId="14" xfId="0" applyFont="1" applyFill="1" applyBorder="1" applyAlignment="1">
      <alignment vertical="center" wrapText="1"/>
    </xf>
    <xf numFmtId="10" fontId="83" fillId="0" borderId="14" xfId="0" applyNumberFormat="1" applyFont="1" applyFill="1" applyBorder="1" applyAlignment="1">
      <alignment horizontal="right" vertical="center" wrapText="1"/>
    </xf>
    <xf numFmtId="0" fontId="85" fillId="0" borderId="14" xfId="0" applyFont="1" applyFill="1" applyBorder="1" applyAlignment="1">
      <alignment horizontal="left" vertical="center"/>
    </xf>
    <xf numFmtId="0" fontId="85" fillId="0" borderId="14" xfId="0" applyFont="1" applyFill="1" applyBorder="1" applyAlignment="1">
      <alignment vertical="center"/>
    </xf>
    <xf numFmtId="0" fontId="0" fillId="0" borderId="14" xfId="198" applyFont="1" applyFill="1" applyBorder="1" applyAlignment="1">
      <alignment horizontal="right" vertical="center"/>
      <protection/>
    </xf>
    <xf numFmtId="0" fontId="1" fillId="0" borderId="14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vertical="center" wrapText="1"/>
    </xf>
    <xf numFmtId="0" fontId="1" fillId="0" borderId="14" xfId="258" applyFont="1" applyFill="1" applyBorder="1" applyAlignment="1">
      <alignment horizontal="right" vertical="center"/>
      <protection/>
    </xf>
    <xf numFmtId="0" fontId="28" fillId="0" borderId="14" xfId="0" applyFont="1" applyFill="1" applyBorder="1" applyAlignment="1">
      <alignment vertical="center" wrapText="1"/>
    </xf>
    <xf numFmtId="0" fontId="83" fillId="0" borderId="19" xfId="0" applyFont="1" applyFill="1" applyBorder="1" applyAlignment="1">
      <alignment horizontal="distributed" vertical="center"/>
    </xf>
    <xf numFmtId="0" fontId="83" fillId="0" borderId="20" xfId="0" applyFont="1" applyFill="1" applyBorder="1" applyAlignment="1">
      <alignment horizontal="distributed" vertical="center"/>
    </xf>
    <xf numFmtId="0" fontId="83" fillId="0" borderId="14" xfId="0" applyFont="1" applyFill="1" applyBorder="1" applyAlignment="1">
      <alignment horizontal="right" vertical="center" wrapText="1"/>
    </xf>
    <xf numFmtId="0" fontId="77" fillId="48" borderId="14" xfId="0" applyFont="1" applyFill="1" applyBorder="1" applyAlignment="1" quotePrefix="1">
      <alignment horizontal="left" vertical="center"/>
    </xf>
    <xf numFmtId="0" fontId="5" fillId="0" borderId="14" xfId="0" applyFont="1" applyBorder="1" applyAlignment="1" quotePrefix="1">
      <alignment vertical="center"/>
    </xf>
  </cellXfs>
  <cellStyles count="2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′?¨ò?" xfId="63"/>
    <cellStyle name="?§??[0]_??×ü" xfId="64"/>
    <cellStyle name="?§??_??×ü" xfId="65"/>
    <cellStyle name="?§??·???[0]_??2??t·???×êá?" xfId="66"/>
    <cellStyle name="?§??·???_??2??t·???×êá?" xfId="67"/>
    <cellStyle name="?§·???[0]_laroux" xfId="68"/>
    <cellStyle name="?§·???_97-917" xfId="69"/>
    <cellStyle name="_ET_STYLE_NoName_00_" xfId="70"/>
    <cellStyle name="20% - 强调文字颜色 1 2" xfId="71"/>
    <cellStyle name="20% - 强调文字颜色 1 3" xfId="72"/>
    <cellStyle name="20% - 强调文字颜色 2 2" xfId="73"/>
    <cellStyle name="20% - 强调文字颜色 2 3" xfId="74"/>
    <cellStyle name="20% - 强调文字颜色 3 2" xfId="75"/>
    <cellStyle name="20% - 强调文字颜色 3 3" xfId="76"/>
    <cellStyle name="20% - 强调文字颜色 4 2" xfId="77"/>
    <cellStyle name="20% - 强调文字颜色 4 3" xfId="78"/>
    <cellStyle name="20% - 强调文字颜色 5 2" xfId="79"/>
    <cellStyle name="20% - 强调文字颜色 5 3" xfId="80"/>
    <cellStyle name="20% - 强调文字颜色 6 2" xfId="81"/>
    <cellStyle name="20% - 强调文字颜色 6 3" xfId="82"/>
    <cellStyle name="3???á′?ó" xfId="83"/>
    <cellStyle name="3￡1?_??2??t·???×êá?" xfId="84"/>
    <cellStyle name="40% - 强调文字颜色 1 2" xfId="85"/>
    <cellStyle name="40% - 强调文字颜色 1 3" xfId="86"/>
    <cellStyle name="40% - 强调文字颜色 2 2" xfId="87"/>
    <cellStyle name="40% - 强调文字颜色 2 3" xfId="88"/>
    <cellStyle name="40% - 强调文字颜色 3 2" xfId="89"/>
    <cellStyle name="40% - 强调文字颜色 3 3" xfId="90"/>
    <cellStyle name="40% - 强调文字颜色 4 2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60% - 强调文字颜色 2 3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Accent1" xfId="109"/>
    <cellStyle name="Accent1 - 20%" xfId="110"/>
    <cellStyle name="Accent1 - 40%" xfId="111"/>
    <cellStyle name="Accent1 - 60%" xfId="112"/>
    <cellStyle name="Accent1_2007年转移支付测算" xfId="113"/>
    <cellStyle name="Accent2" xfId="114"/>
    <cellStyle name="Accent2 - 20%" xfId="115"/>
    <cellStyle name="Accent2 - 40%" xfId="116"/>
    <cellStyle name="Accent2 - 60%" xfId="117"/>
    <cellStyle name="Accent2_2007年转移支付测算" xfId="118"/>
    <cellStyle name="Accent3" xfId="119"/>
    <cellStyle name="Accent3 - 20%" xfId="120"/>
    <cellStyle name="Accent3 - 40%" xfId="121"/>
    <cellStyle name="Accent3 - 60%" xfId="122"/>
    <cellStyle name="Accent3_2007年转移支付测算" xfId="123"/>
    <cellStyle name="Accent4" xfId="124"/>
    <cellStyle name="Accent4 - 20%" xfId="125"/>
    <cellStyle name="Accent4 - 40%" xfId="126"/>
    <cellStyle name="Accent4 - 60%" xfId="127"/>
    <cellStyle name="Accent4_2013年社保本级专项经费(20130307)" xfId="128"/>
    <cellStyle name="Accent5" xfId="129"/>
    <cellStyle name="Accent5 - 20%" xfId="130"/>
    <cellStyle name="Accent5 - 40%" xfId="131"/>
    <cellStyle name="Accent5 - 60%" xfId="132"/>
    <cellStyle name="Accent5_2013年社保本级专项经费(20130307)" xfId="133"/>
    <cellStyle name="Accent6" xfId="134"/>
    <cellStyle name="Accent6 - 20%" xfId="135"/>
    <cellStyle name="Accent6 - 40%" xfId="136"/>
    <cellStyle name="Accent6 - 60%" xfId="137"/>
    <cellStyle name="Accent6_2007年转移支付测算" xfId="138"/>
    <cellStyle name="ColLevel_0" xfId="139"/>
    <cellStyle name="Comma [0]_1995" xfId="140"/>
    <cellStyle name="Comma_1995" xfId="141"/>
    <cellStyle name="Currency [0]_1995" xfId="142"/>
    <cellStyle name="Currency_1995" xfId="143"/>
    <cellStyle name="no dec" xfId="144"/>
    <cellStyle name="Normal_APR" xfId="145"/>
    <cellStyle name="oó?ì3???á′?ó" xfId="146"/>
    <cellStyle name="RowLevel_0" xfId="147"/>
    <cellStyle name="百分比 2" xfId="148"/>
    <cellStyle name="标题 1 2" xfId="149"/>
    <cellStyle name="标题 1 3" xfId="150"/>
    <cellStyle name="标题 2 2" xfId="151"/>
    <cellStyle name="标题 2 3" xfId="152"/>
    <cellStyle name="标题 3 2" xfId="153"/>
    <cellStyle name="标题 3 3" xfId="154"/>
    <cellStyle name="标题 4 2" xfId="155"/>
    <cellStyle name="标题 4 3" xfId="156"/>
    <cellStyle name="标题 5" xfId="157"/>
    <cellStyle name="标题 6" xfId="158"/>
    <cellStyle name="表标题" xfId="159"/>
    <cellStyle name="差 2" xfId="160"/>
    <cellStyle name="差 3" xfId="161"/>
    <cellStyle name="差_{FAEA61C0-5D79-F7C6-68D7-A741FC9FDF48}" xfId="162"/>
    <cellStyle name="差_{FAEA61C0-5D79-F7C6-68D7-A741FC9FDF48}_2020年社保预算表" xfId="163"/>
    <cellStyle name="差_2007年转移支付测算" xfId="164"/>
    <cellStyle name="差_2007年转移支付测算_2013年社保本级专项经费(20130307)" xfId="165"/>
    <cellStyle name="差_2007年转移支付测算_2013申请追加项目(预算汇总）" xfId="166"/>
    <cellStyle name="差_2013年社保本级专项经费(20130307)" xfId="167"/>
    <cellStyle name="差_2013申请追加项目(预算汇总）" xfId="168"/>
    <cellStyle name="差_2018年预算表" xfId="169"/>
    <cellStyle name="差_2018年政府收支分类表" xfId="170"/>
    <cellStyle name="差_2019年市级一般公共预算支出明细表" xfId="171"/>
    <cellStyle name="差_2019年重点专项（初稿）" xfId="172"/>
    <cellStyle name="差_盘活财政存量资金安排情况表" xfId="173"/>
    <cellStyle name="差_盘活财政存量资金安排情况表_2020年社保预算表" xfId="174"/>
    <cellStyle name="差_张掖市重点工作重大项目资金建议表（定稿）" xfId="175"/>
    <cellStyle name="差_张掖市重点工作重大项目资金建议表（定稿）_2020年社保预算表" xfId="176"/>
    <cellStyle name="常规 10" xfId="177"/>
    <cellStyle name="常规 11" xfId="178"/>
    <cellStyle name="常规 17" xfId="179"/>
    <cellStyle name="常规 2" xfId="180"/>
    <cellStyle name="常规 2 2" xfId="181"/>
    <cellStyle name="常规 2_2019年市级一般公共预算支出明细表" xfId="182"/>
    <cellStyle name="常规 21" xfId="183"/>
    <cellStyle name="常规 23" xfId="184"/>
    <cellStyle name="常规 3" xfId="185"/>
    <cellStyle name="常规 3 2" xfId="186"/>
    <cellStyle name="常规 3_2019年市级一般公共预算支出明细表" xfId="187"/>
    <cellStyle name="常规 4" xfId="188"/>
    <cellStyle name="常规 5" xfId="189"/>
    <cellStyle name="常规 6" xfId="190"/>
    <cellStyle name="常规 7" xfId="191"/>
    <cellStyle name="常规 8" xfId="192"/>
    <cellStyle name="常规 9" xfId="193"/>
    <cellStyle name="常规_{FAEA61C0-5D79-F7C6-68D7-A741FC9FDF48}" xfId="194"/>
    <cellStyle name="常规_2014、2015社保基金预决算数据（人代会用）20150119" xfId="195"/>
    <cellStyle name="常规_2018年政府收支分类表" xfId="196"/>
    <cellStyle name="常规_副本1395631858703" xfId="197"/>
    <cellStyle name="常规_全市代编预算(地方增10.83)" xfId="198"/>
    <cellStyle name="常规_预算处财政分析系列表" xfId="199"/>
    <cellStyle name="超级链接" xfId="200"/>
    <cellStyle name="好 2" xfId="201"/>
    <cellStyle name="好 3" xfId="202"/>
    <cellStyle name="好_{FAEA61C0-5D79-F7C6-68D7-A741FC9FDF48}" xfId="203"/>
    <cellStyle name="好_{FAEA61C0-5D79-F7C6-68D7-A741FC9FDF48}_2020年社保预算表" xfId="204"/>
    <cellStyle name="好_2013年社保本级专项经费(20130307)" xfId="205"/>
    <cellStyle name="好_2013申请追加项目(预算汇总）" xfId="206"/>
    <cellStyle name="好_2018年预算表" xfId="207"/>
    <cellStyle name="好_2018年政府收支分类表" xfId="208"/>
    <cellStyle name="好_2019年市级一般公共预算支出明细表" xfId="209"/>
    <cellStyle name="好_2019年重点专项（初稿）" xfId="210"/>
    <cellStyle name="好_盘活财政存量资金安排情况表" xfId="211"/>
    <cellStyle name="好_盘活财政存量资金安排情况表_2020年社保预算表" xfId="212"/>
    <cellStyle name="好_张掖市重点工作重大项目资金建议表（定稿）" xfId="213"/>
    <cellStyle name="好_张掖市重点工作重大项目资金建议表（定稿）_2020年社保预算表" xfId="214"/>
    <cellStyle name="后继超级链接" xfId="215"/>
    <cellStyle name="汇总 2" xfId="216"/>
    <cellStyle name="汇总 3" xfId="217"/>
    <cellStyle name="计算 2" xfId="218"/>
    <cellStyle name="计算 3" xfId="219"/>
    <cellStyle name="检查单元格 2" xfId="220"/>
    <cellStyle name="检查单元格 3" xfId="221"/>
    <cellStyle name="解释性文本 2" xfId="222"/>
    <cellStyle name="解释性文本 3" xfId="223"/>
    <cellStyle name="警告文本 2" xfId="224"/>
    <cellStyle name="警告文本 3" xfId="225"/>
    <cellStyle name="链接单元格 2" xfId="226"/>
    <cellStyle name="链接单元格 3" xfId="227"/>
    <cellStyle name="普通_97-917" xfId="228"/>
    <cellStyle name="千分位[0]_laroux" xfId="229"/>
    <cellStyle name="千分位_97-917" xfId="230"/>
    <cellStyle name="千位[0]_1" xfId="231"/>
    <cellStyle name="千位_1" xfId="232"/>
    <cellStyle name="强调 1" xfId="233"/>
    <cellStyle name="强调 2" xfId="234"/>
    <cellStyle name="强调 3" xfId="235"/>
    <cellStyle name="强调文字颜色 1 2" xfId="236"/>
    <cellStyle name="强调文字颜色 1 3" xfId="237"/>
    <cellStyle name="强调文字颜色 2 2" xfId="238"/>
    <cellStyle name="强调文字颜色 2 3" xfId="239"/>
    <cellStyle name="强调文字颜色 3 2" xfId="240"/>
    <cellStyle name="强调文字颜色 3 3" xfId="241"/>
    <cellStyle name="强调文字颜色 4 2" xfId="242"/>
    <cellStyle name="强调文字颜色 4 3" xfId="243"/>
    <cellStyle name="强调文字颜色 5 2" xfId="244"/>
    <cellStyle name="强调文字颜色 5 3" xfId="245"/>
    <cellStyle name="强调文字颜色 6 2" xfId="246"/>
    <cellStyle name="强调文字颜色 6 3" xfId="247"/>
    <cellStyle name="适中 2" xfId="248"/>
    <cellStyle name="适中 3" xfId="249"/>
    <cellStyle name="输出 2" xfId="250"/>
    <cellStyle name="输出 3" xfId="251"/>
    <cellStyle name="输入 2" xfId="252"/>
    <cellStyle name="输入 3" xfId="253"/>
    <cellStyle name="未定义" xfId="254"/>
    <cellStyle name="样式 1" xfId="255"/>
    <cellStyle name="注释 2" xfId="256"/>
    <cellStyle name="注释 3" xfId="257"/>
    <cellStyle name="常规_1999总决算" xfId="258"/>
    <cellStyle name="常规 11 7" xfId="259"/>
    <cellStyle name="表五___builtInStyle121" xfId="260"/>
    <cellStyle name="表五___builtInStyle122" xfId="261"/>
    <cellStyle name="表五___builtInStyle123" xfId="262"/>
    <cellStyle name="表五___builtInStyle124" xfId="263"/>
    <cellStyle name="表五___builtInStyle125" xfId="264"/>
    <cellStyle name="表五___builtInStyle129" xfId="265"/>
    <cellStyle name="表五___builtInStyle131" xfId="266"/>
    <cellStyle name="表五___builtInStyle134" xfId="267"/>
    <cellStyle name="表五___builtInStyle135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39044;&#31639;&#31185;&#36164;&#26009;\2000&#24180;&#39044;&#31639;\&#20154;&#22823;&#36890;&#36807;&#39044;&#31639;\1999&#27719;&#24635;&#39044;&#31639;&#36164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支简表"/>
      <sheetName val="收支总表"/>
      <sheetName val="支出明细表"/>
      <sheetName val="基金表"/>
      <sheetName val="收入分县市"/>
      <sheetName val="支出分县市"/>
      <sheetName val="支出分县市 (2)"/>
      <sheetName val="大口径收入"/>
      <sheetName val="大口径分县市"/>
      <sheetName val="大口径分级次"/>
      <sheetName val="收入分析"/>
      <sheetName val="收入简表"/>
      <sheetName val="收入分县市 (2)"/>
      <sheetName val="乡镇财政"/>
      <sheetName val="支出分析"/>
      <sheetName val="99财力"/>
      <sheetName val="99增量"/>
      <sheetName val="地直企业所得税"/>
      <sheetName val="本级财力预计"/>
      <sheetName val="支出明细"/>
      <sheetName val="本级支出明细2"/>
      <sheetName val="科室汇总"/>
      <sheetName val="车辆专项"/>
      <sheetName val="支出安排"/>
      <sheetName val="专项预算"/>
      <sheetName val="收入简表 (2)"/>
      <sheetName val="建议计划"/>
      <sheetName val="总收入明细"/>
      <sheetName val="计划分析"/>
      <sheetName val="系统计划"/>
      <sheetName val="收支安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16" sqref="H16"/>
    </sheetView>
  </sheetViews>
  <sheetFormatPr defaultColWidth="8.625" defaultRowHeight="14.25"/>
  <cols>
    <col min="1" max="1" width="9.00390625" style="240" bestFit="1" customWidth="1"/>
    <col min="2" max="2" width="32.125" style="240" customWidth="1"/>
    <col min="3" max="3" width="14.75390625" style="241" customWidth="1"/>
    <col min="4" max="4" width="14.25390625" style="241" customWidth="1"/>
    <col min="5" max="5" width="11.875" style="242" customWidth="1"/>
    <col min="6" max="32" width="9.00390625" style="240" bestFit="1" customWidth="1"/>
    <col min="33" max="16384" width="8.625" style="240" customWidth="1"/>
  </cols>
  <sheetData>
    <row r="1" ht="18" customHeight="1">
      <c r="A1" s="243"/>
    </row>
    <row r="2" spans="1:5" s="237" customFormat="1" ht="31.5" customHeight="1">
      <c r="A2" s="244" t="s">
        <v>0</v>
      </c>
      <c r="B2" s="244"/>
      <c r="C2" s="245"/>
      <c r="D2" s="245"/>
      <c r="E2" s="246"/>
    </row>
    <row r="3" ht="13.5" customHeight="1">
      <c r="E3" s="242" t="s">
        <v>1</v>
      </c>
    </row>
    <row r="4" spans="1:5" ht="31.5" customHeight="1">
      <c r="A4" s="247" t="s">
        <v>2</v>
      </c>
      <c r="B4" s="248"/>
      <c r="C4" s="249" t="s">
        <v>3</v>
      </c>
      <c r="D4" s="250" t="s">
        <v>4</v>
      </c>
      <c r="E4" s="251"/>
    </row>
    <row r="5" spans="1:5" ht="33.75" customHeight="1">
      <c r="A5" s="252" t="s">
        <v>5</v>
      </c>
      <c r="B5" s="252" t="s">
        <v>6</v>
      </c>
      <c r="C5" s="253"/>
      <c r="D5" s="254" t="s">
        <v>7</v>
      </c>
      <c r="E5" s="255" t="s">
        <v>8</v>
      </c>
    </row>
    <row r="6" spans="1:5" s="238" customFormat="1" ht="20.25" customHeight="1">
      <c r="A6" s="256">
        <v>101</v>
      </c>
      <c r="B6" s="257" t="s">
        <v>9</v>
      </c>
      <c r="C6" s="258">
        <f>SUM(C7:C22)</f>
        <v>14297</v>
      </c>
      <c r="D6" s="258">
        <f>SUM(D7:D22)</f>
        <v>15100</v>
      </c>
      <c r="E6" s="259">
        <f>(D6-C6)/C6</f>
        <v>0.05616562915296915</v>
      </c>
    </row>
    <row r="7" spans="1:5" ht="20.25" customHeight="1">
      <c r="A7" s="260">
        <v>10101</v>
      </c>
      <c r="B7" s="261" t="s">
        <v>10</v>
      </c>
      <c r="C7" s="262">
        <v>6465</v>
      </c>
      <c r="D7" s="262">
        <v>6580</v>
      </c>
      <c r="E7" s="259">
        <f aca="true" t="shared" si="0" ref="E7:E33">(D7-C7)/C7</f>
        <v>0.017788089713843776</v>
      </c>
    </row>
    <row r="8" spans="1:5" ht="20.25" customHeight="1">
      <c r="A8" s="260">
        <v>10104</v>
      </c>
      <c r="B8" s="261" t="s">
        <v>11</v>
      </c>
      <c r="C8" s="263">
        <v>1080</v>
      </c>
      <c r="D8" s="263">
        <v>1000</v>
      </c>
      <c r="E8" s="259">
        <f t="shared" si="0"/>
        <v>-0.07407407407407407</v>
      </c>
    </row>
    <row r="9" spans="1:5" ht="20.25" customHeight="1">
      <c r="A9" s="260">
        <v>10105</v>
      </c>
      <c r="B9" s="261" t="s">
        <v>12</v>
      </c>
      <c r="C9" s="264"/>
      <c r="D9" s="264"/>
      <c r="E9" s="259"/>
    </row>
    <row r="10" spans="1:5" ht="20.25" customHeight="1">
      <c r="A10" s="260">
        <v>10106</v>
      </c>
      <c r="B10" s="261" t="s">
        <v>13</v>
      </c>
      <c r="C10" s="263">
        <v>271</v>
      </c>
      <c r="D10" s="263">
        <v>200</v>
      </c>
      <c r="E10" s="259">
        <f t="shared" si="0"/>
        <v>-0.26199261992619927</v>
      </c>
    </row>
    <row r="11" spans="1:5" ht="20.25" customHeight="1">
      <c r="A11" s="260">
        <v>10107</v>
      </c>
      <c r="B11" s="261" t="s">
        <v>14</v>
      </c>
      <c r="C11" s="263">
        <v>44</v>
      </c>
      <c r="D11" s="263">
        <v>50</v>
      </c>
      <c r="E11" s="259">
        <f t="shared" si="0"/>
        <v>0.13636363636363635</v>
      </c>
    </row>
    <row r="12" spans="1:5" ht="20.25" customHeight="1">
      <c r="A12" s="260">
        <v>10109</v>
      </c>
      <c r="B12" s="261" t="s">
        <v>15</v>
      </c>
      <c r="C12" s="262">
        <v>849</v>
      </c>
      <c r="D12" s="262">
        <v>1100</v>
      </c>
      <c r="E12" s="259">
        <f t="shared" si="0"/>
        <v>0.2956419316843345</v>
      </c>
    </row>
    <row r="13" spans="1:5" ht="20.25" customHeight="1">
      <c r="A13" s="260">
        <v>10110</v>
      </c>
      <c r="B13" s="261" t="s">
        <v>16</v>
      </c>
      <c r="C13" s="262">
        <v>846</v>
      </c>
      <c r="D13" s="262">
        <v>850</v>
      </c>
      <c r="E13" s="259">
        <f t="shared" si="0"/>
        <v>0.004728132387706856</v>
      </c>
    </row>
    <row r="14" spans="1:5" ht="20.25" customHeight="1">
      <c r="A14" s="260">
        <v>10111</v>
      </c>
      <c r="B14" s="261" t="s">
        <v>17</v>
      </c>
      <c r="C14" s="263">
        <v>425</v>
      </c>
      <c r="D14" s="263">
        <v>500</v>
      </c>
      <c r="E14" s="259">
        <f t="shared" si="0"/>
        <v>0.17647058823529413</v>
      </c>
    </row>
    <row r="15" spans="1:5" ht="20.25" customHeight="1">
      <c r="A15" s="260">
        <v>10112</v>
      </c>
      <c r="B15" s="261" t="s">
        <v>18</v>
      </c>
      <c r="C15" s="263">
        <v>2180</v>
      </c>
      <c r="D15" s="263">
        <v>2150</v>
      </c>
      <c r="E15" s="259">
        <f t="shared" si="0"/>
        <v>-0.013761467889908258</v>
      </c>
    </row>
    <row r="16" spans="1:5" ht="20.25" customHeight="1">
      <c r="A16" s="260">
        <v>10113</v>
      </c>
      <c r="B16" s="261" t="s">
        <v>19</v>
      </c>
      <c r="C16" s="262">
        <v>108</v>
      </c>
      <c r="D16" s="262">
        <v>400</v>
      </c>
      <c r="E16" s="259">
        <f t="shared" si="0"/>
        <v>2.7037037037037037</v>
      </c>
    </row>
    <row r="17" spans="1:5" ht="20.25" customHeight="1">
      <c r="A17" s="260">
        <v>10114</v>
      </c>
      <c r="B17" s="261" t="s">
        <v>20</v>
      </c>
      <c r="C17" s="263">
        <v>1105</v>
      </c>
      <c r="D17" s="263">
        <v>1250</v>
      </c>
      <c r="E17" s="259">
        <f t="shared" si="0"/>
        <v>0.13122171945701358</v>
      </c>
    </row>
    <row r="18" spans="1:5" ht="20.25" customHeight="1">
      <c r="A18" s="260">
        <v>10118</v>
      </c>
      <c r="B18" s="261" t="s">
        <v>21</v>
      </c>
      <c r="C18" s="263">
        <v>23</v>
      </c>
      <c r="D18" s="263">
        <v>40</v>
      </c>
      <c r="E18" s="259">
        <f t="shared" si="0"/>
        <v>0.7391304347826086</v>
      </c>
    </row>
    <row r="19" spans="1:5" ht="20.25" customHeight="1">
      <c r="A19" s="260">
        <v>10119</v>
      </c>
      <c r="B19" s="261" t="s">
        <v>22</v>
      </c>
      <c r="C19" s="263">
        <v>871</v>
      </c>
      <c r="D19" s="263">
        <v>950</v>
      </c>
      <c r="E19" s="259">
        <f t="shared" si="0"/>
        <v>0.09070034443168772</v>
      </c>
    </row>
    <row r="20" spans="1:5" ht="20.25" customHeight="1">
      <c r="A20" s="260">
        <v>10120</v>
      </c>
      <c r="B20" s="261" t="s">
        <v>23</v>
      </c>
      <c r="C20" s="262"/>
      <c r="D20" s="262"/>
      <c r="E20" s="259"/>
    </row>
    <row r="21" spans="1:5" ht="20.25" customHeight="1">
      <c r="A21" s="260">
        <v>10121</v>
      </c>
      <c r="B21" s="261" t="s">
        <v>24</v>
      </c>
      <c r="C21" s="262">
        <v>30</v>
      </c>
      <c r="D21" s="263">
        <v>30</v>
      </c>
      <c r="E21" s="259">
        <f t="shared" si="0"/>
        <v>0</v>
      </c>
    </row>
    <row r="22" spans="1:5" ht="20.25" customHeight="1">
      <c r="A22" s="260">
        <v>10199</v>
      </c>
      <c r="B22" s="261" t="s">
        <v>25</v>
      </c>
      <c r="C22" s="263"/>
      <c r="D22" s="263"/>
      <c r="E22" s="259"/>
    </row>
    <row r="23" spans="1:5" s="238" customFormat="1" ht="20.25" customHeight="1">
      <c r="A23" s="256">
        <v>103</v>
      </c>
      <c r="B23" s="257" t="s">
        <v>26</v>
      </c>
      <c r="C23" s="258">
        <f>SUM(C24:C31)</f>
        <v>14056</v>
      </c>
      <c r="D23" s="258">
        <f>SUM(D24:D31)</f>
        <v>15100</v>
      </c>
      <c r="E23" s="259">
        <f t="shared" si="0"/>
        <v>0.0742743312464428</v>
      </c>
    </row>
    <row r="24" spans="1:5" ht="20.25" customHeight="1">
      <c r="A24" s="260">
        <v>10302</v>
      </c>
      <c r="B24" s="261" t="s">
        <v>27</v>
      </c>
      <c r="C24" s="265">
        <v>1502</v>
      </c>
      <c r="D24" s="262">
        <v>1370</v>
      </c>
      <c r="E24" s="259">
        <f t="shared" si="0"/>
        <v>-0.08788282290279627</v>
      </c>
    </row>
    <row r="25" spans="1:5" ht="20.25" customHeight="1">
      <c r="A25" s="260">
        <v>10304</v>
      </c>
      <c r="B25" s="261" t="s">
        <v>28</v>
      </c>
      <c r="C25" s="265">
        <v>1959</v>
      </c>
      <c r="D25" s="262">
        <v>1057</v>
      </c>
      <c r="E25" s="259">
        <f t="shared" si="0"/>
        <v>-0.4604389994895355</v>
      </c>
    </row>
    <row r="26" spans="1:5" ht="20.25" customHeight="1">
      <c r="A26" s="260">
        <v>10305</v>
      </c>
      <c r="B26" s="261" t="s">
        <v>29</v>
      </c>
      <c r="C26" s="265">
        <v>2062</v>
      </c>
      <c r="D26" s="262">
        <v>5928</v>
      </c>
      <c r="E26" s="259">
        <f t="shared" si="0"/>
        <v>1.874878758486906</v>
      </c>
    </row>
    <row r="27" spans="1:5" ht="20.25" customHeight="1">
      <c r="A27" s="260">
        <v>10306</v>
      </c>
      <c r="B27" s="261" t="s">
        <v>30</v>
      </c>
      <c r="C27" s="265"/>
      <c r="D27" s="263"/>
      <c r="E27" s="259"/>
    </row>
    <row r="28" spans="1:5" ht="20.25" customHeight="1">
      <c r="A28" s="260">
        <v>10307</v>
      </c>
      <c r="B28" s="261" t="s">
        <v>31</v>
      </c>
      <c r="C28" s="265">
        <v>8243</v>
      </c>
      <c r="D28" s="262">
        <v>6450</v>
      </c>
      <c r="E28" s="259">
        <f t="shared" si="0"/>
        <v>-0.21751789397064175</v>
      </c>
    </row>
    <row r="29" spans="1:5" ht="20.25" customHeight="1">
      <c r="A29" s="260">
        <v>10308</v>
      </c>
      <c r="B29" s="261" t="s">
        <v>32</v>
      </c>
      <c r="C29" s="265"/>
      <c r="D29" s="262"/>
      <c r="E29" s="259"/>
    </row>
    <row r="30" spans="1:5" s="239" customFormat="1" ht="20.25" customHeight="1">
      <c r="A30" s="260">
        <v>10309</v>
      </c>
      <c r="B30" s="261" t="s">
        <v>33</v>
      </c>
      <c r="C30" s="265">
        <v>287</v>
      </c>
      <c r="D30" s="262">
        <v>295</v>
      </c>
      <c r="E30" s="259">
        <f t="shared" si="0"/>
        <v>0.027874564459930314</v>
      </c>
    </row>
    <row r="31" spans="1:5" s="239" customFormat="1" ht="20.25" customHeight="1">
      <c r="A31" s="260">
        <v>10399</v>
      </c>
      <c r="B31" s="261" t="s">
        <v>34</v>
      </c>
      <c r="C31" s="265">
        <v>3</v>
      </c>
      <c r="D31" s="262"/>
      <c r="E31" s="259">
        <f t="shared" si="0"/>
        <v>-1</v>
      </c>
    </row>
    <row r="32" spans="1:5" s="239" customFormat="1" ht="20.25" customHeight="1">
      <c r="A32" s="260"/>
      <c r="B32" s="261" t="s">
        <v>35</v>
      </c>
      <c r="C32" s="266"/>
      <c r="D32" s="266"/>
      <c r="E32" s="259"/>
    </row>
    <row r="33" spans="1:5" ht="20.25" customHeight="1">
      <c r="A33" s="267" t="s">
        <v>36</v>
      </c>
      <c r="B33" s="268"/>
      <c r="C33" s="269">
        <f>SUM(C6+C23)</f>
        <v>28353</v>
      </c>
      <c r="D33" s="269">
        <f>SUM(D6+D23)</f>
        <v>30200</v>
      </c>
      <c r="E33" s="259">
        <f t="shared" si="0"/>
        <v>0.06514301837548055</v>
      </c>
    </row>
  </sheetData>
  <sheetProtection/>
  <mergeCells count="5">
    <mergeCell ref="A2:E2"/>
    <mergeCell ref="A4:B4"/>
    <mergeCell ref="D4:E4"/>
    <mergeCell ref="A33:B33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Zeros="0" workbookViewId="0" topLeftCell="A1">
      <selection activeCell="J16" sqref="J16"/>
    </sheetView>
  </sheetViews>
  <sheetFormatPr defaultColWidth="8.625" defaultRowHeight="14.25"/>
  <cols>
    <col min="1" max="1" width="31.125" style="30" customWidth="1"/>
    <col min="2" max="2" width="12.625" style="31" customWidth="1"/>
    <col min="3" max="3" width="30.25390625" style="30" customWidth="1"/>
    <col min="4" max="4" width="11.75390625" style="32" customWidth="1"/>
    <col min="5" max="5" width="9.00390625" style="30" bestFit="1" customWidth="1"/>
    <col min="6" max="10" width="9.00390625" style="30" customWidth="1"/>
    <col min="11" max="12" width="9.00390625" style="30" bestFit="1" customWidth="1"/>
    <col min="13" max="13" width="9.625" style="30" bestFit="1" customWidth="1"/>
    <col min="14" max="14" width="10.75390625" style="30" bestFit="1" customWidth="1"/>
    <col min="15" max="32" width="9.00390625" style="30" bestFit="1" customWidth="1"/>
    <col min="33" max="16384" width="8.625" style="30" customWidth="1"/>
  </cols>
  <sheetData>
    <row r="1" spans="1:4" ht="48.75" customHeight="1">
      <c r="A1" s="33" t="s">
        <v>646</v>
      </c>
      <c r="B1" s="33"/>
      <c r="C1" s="33"/>
      <c r="D1" s="33"/>
    </row>
    <row r="2" spans="1:4" ht="22.5" customHeight="1">
      <c r="A2" s="34"/>
      <c r="B2" s="35"/>
      <c r="C2" s="34"/>
      <c r="D2" s="36" t="s">
        <v>1</v>
      </c>
    </row>
    <row r="3" spans="1:5" ht="57.75" customHeight="1">
      <c r="A3" s="37" t="s">
        <v>647</v>
      </c>
      <c r="B3" s="37"/>
      <c r="C3" s="37" t="s">
        <v>648</v>
      </c>
      <c r="D3" s="37"/>
      <c r="E3" s="38"/>
    </row>
    <row r="4" spans="1:5" ht="48" customHeight="1">
      <c r="A4" s="39" t="s">
        <v>649</v>
      </c>
      <c r="B4" s="39" t="s">
        <v>4</v>
      </c>
      <c r="C4" s="39" t="s">
        <v>649</v>
      </c>
      <c r="D4" s="39" t="s">
        <v>4</v>
      </c>
      <c r="E4" s="38"/>
    </row>
    <row r="5" spans="1:14" s="29" customFormat="1" ht="48" customHeight="1">
      <c r="A5" s="40" t="s">
        <v>650</v>
      </c>
      <c r="B5" s="41">
        <f>SUM(B6:B9)</f>
        <v>260</v>
      </c>
      <c r="C5" s="40" t="s">
        <v>651</v>
      </c>
      <c r="D5" s="42">
        <f>SUM(D6:D10)</f>
        <v>182</v>
      </c>
      <c r="F5" s="43"/>
      <c r="L5" s="57"/>
      <c r="M5" s="58"/>
      <c r="N5" s="59"/>
    </row>
    <row r="6" spans="1:5" ht="48" customHeight="1">
      <c r="A6" s="44" t="s">
        <v>652</v>
      </c>
      <c r="B6" s="45">
        <v>260</v>
      </c>
      <c r="C6" s="44" t="s">
        <v>653</v>
      </c>
      <c r="D6" s="46"/>
      <c r="E6" s="38"/>
    </row>
    <row r="7" spans="1:5" ht="48" customHeight="1">
      <c r="A7" s="44" t="s">
        <v>654</v>
      </c>
      <c r="B7" s="45"/>
      <c r="C7" s="47" t="s">
        <v>655</v>
      </c>
      <c r="D7" s="46">
        <v>50</v>
      </c>
      <c r="E7" s="48"/>
    </row>
    <row r="8" spans="1:5" ht="48" customHeight="1">
      <c r="A8" s="44" t="s">
        <v>656</v>
      </c>
      <c r="B8" s="45"/>
      <c r="C8" s="44" t="s">
        <v>657</v>
      </c>
      <c r="D8" s="46">
        <v>132</v>
      </c>
      <c r="E8" s="38"/>
    </row>
    <row r="9" spans="1:5" ht="48" customHeight="1">
      <c r="A9" s="44" t="s">
        <v>658</v>
      </c>
      <c r="B9" s="45"/>
      <c r="C9" s="44" t="s">
        <v>659</v>
      </c>
      <c r="D9" s="46"/>
      <c r="E9" s="38"/>
    </row>
    <row r="10" spans="1:5" ht="48" customHeight="1">
      <c r="A10" s="49" t="s">
        <v>660</v>
      </c>
      <c r="B10" s="45"/>
      <c r="C10" s="44" t="s">
        <v>661</v>
      </c>
      <c r="D10" s="46"/>
      <c r="E10" s="38"/>
    </row>
    <row r="11" spans="1:4" ht="48" customHeight="1">
      <c r="A11" s="49"/>
      <c r="B11" s="45"/>
      <c r="C11" s="44"/>
      <c r="D11" s="46"/>
    </row>
    <row r="12" spans="1:4" ht="48" customHeight="1">
      <c r="A12" s="50" t="s">
        <v>662</v>
      </c>
      <c r="B12" s="51">
        <f>SUM(B13)</f>
        <v>0</v>
      </c>
      <c r="C12" s="50" t="s">
        <v>549</v>
      </c>
      <c r="D12" s="52">
        <f>SUM(D13)</f>
        <v>78</v>
      </c>
    </row>
    <row r="13" spans="1:5" ht="48" customHeight="1">
      <c r="A13" s="50" t="s">
        <v>663</v>
      </c>
      <c r="B13" s="51"/>
      <c r="C13" s="50" t="s">
        <v>664</v>
      </c>
      <c r="D13" s="52">
        <v>78</v>
      </c>
      <c r="E13" s="32"/>
    </row>
    <row r="14" spans="1:4" ht="48" customHeight="1">
      <c r="A14" s="53" t="s">
        <v>36</v>
      </c>
      <c r="B14" s="54">
        <f>SUM(B5,B12)</f>
        <v>260</v>
      </c>
      <c r="C14" s="53" t="s">
        <v>481</v>
      </c>
      <c r="D14" s="42">
        <f>SUM(D5,D12)</f>
        <v>260</v>
      </c>
    </row>
    <row r="15" spans="1:4" ht="59.25" customHeight="1">
      <c r="A15" s="55"/>
      <c r="B15" s="56"/>
      <c r="C15" s="56"/>
      <c r="D15" s="56"/>
    </row>
    <row r="16" spans="1:5" ht="15">
      <c r="A16" s="32"/>
      <c r="E16" s="32"/>
    </row>
  </sheetData>
  <sheetProtection/>
  <mergeCells count="4">
    <mergeCell ref="A1:D1"/>
    <mergeCell ref="A3:B3"/>
    <mergeCell ref="C3:D3"/>
    <mergeCell ref="A15:D15"/>
  </mergeCells>
  <printOptions horizontalCentered="1"/>
  <pageMargins left="0.9842519685039371" right="0.7874015748031497" top="0.9842519685039371" bottom="0.9842519685039371" header="0.5118110236220472" footer="0.5905511811023623"/>
  <pageSetup errors="blank" firstPageNumber="41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L6" sqref="L6"/>
    </sheetView>
  </sheetViews>
  <sheetFormatPr defaultColWidth="9.00390625" defaultRowHeight="14.25"/>
  <cols>
    <col min="1" max="1" width="30.375" style="0" customWidth="1"/>
    <col min="2" max="2" width="11.75390625" style="0" customWidth="1"/>
    <col min="3" max="3" width="16.25390625" style="0" hidden="1" customWidth="1"/>
    <col min="4" max="4" width="10.625" style="0" hidden="1" customWidth="1"/>
    <col min="5" max="5" width="11.75390625" style="0" customWidth="1"/>
    <col min="6" max="6" width="11.125" style="4" customWidth="1"/>
    <col min="7" max="7" width="12.125" style="0" customWidth="1"/>
    <col min="9" max="9" width="9.00390625" style="0" hidden="1" customWidth="1"/>
    <col min="17" max="30" width="9.00390625" style="0" hidden="1" customWidth="1"/>
  </cols>
  <sheetData>
    <row r="1" spans="1:7" s="1" customFormat="1" ht="57" customHeight="1">
      <c r="A1" s="5" t="s">
        <v>665</v>
      </c>
      <c r="B1" s="5"/>
      <c r="C1" s="5"/>
      <c r="D1" s="5"/>
      <c r="E1" s="5"/>
      <c r="F1" s="6"/>
      <c r="G1" s="5"/>
    </row>
    <row r="2" spans="5:7" ht="24" customHeight="1">
      <c r="E2" s="7"/>
      <c r="F2" s="8"/>
      <c r="G2" s="7" t="s">
        <v>1</v>
      </c>
    </row>
    <row r="3" spans="1:7" ht="24" customHeight="1">
      <c r="A3" s="9" t="s">
        <v>666</v>
      </c>
      <c r="B3" s="10" t="s">
        <v>667</v>
      </c>
      <c r="C3" s="11" t="s">
        <v>668</v>
      </c>
      <c r="D3" s="11" t="s">
        <v>669</v>
      </c>
      <c r="E3" s="12" t="s">
        <v>670</v>
      </c>
      <c r="F3" s="13" t="s">
        <v>671</v>
      </c>
      <c r="G3" s="14" t="s">
        <v>627</v>
      </c>
    </row>
    <row r="4" spans="1:7" s="2" customFormat="1" ht="72.75" customHeight="1">
      <c r="A4" s="9"/>
      <c r="B4" s="15"/>
      <c r="C4" s="16"/>
      <c r="D4" s="16"/>
      <c r="E4" s="12"/>
      <c r="F4" s="13"/>
      <c r="G4" s="17"/>
    </row>
    <row r="5" spans="1:11" s="3" customFormat="1" ht="58.5" customHeight="1">
      <c r="A5" s="18" t="s">
        <v>672</v>
      </c>
      <c r="B5" s="19">
        <f>SUM(B6:B8)</f>
        <v>353</v>
      </c>
      <c r="C5" s="19">
        <f>SUM(C6:C8)</f>
        <v>0</v>
      </c>
      <c r="D5" s="19">
        <f>SUM(D6:D8)</f>
        <v>0</v>
      </c>
      <c r="E5" s="19">
        <f>SUM(E6:E8)</f>
        <v>285.13</v>
      </c>
      <c r="F5" s="20">
        <f>(E5-B5)/B5</f>
        <v>-0.19226628895184136</v>
      </c>
      <c r="G5" s="21"/>
      <c r="I5" s="27">
        <f>+E5-D5</f>
        <v>285.13</v>
      </c>
      <c r="K5" s="28"/>
    </row>
    <row r="6" spans="1:11" ht="58.5" customHeight="1">
      <c r="A6" s="22" t="s">
        <v>673</v>
      </c>
      <c r="B6" s="23"/>
      <c r="C6" s="23"/>
      <c r="D6" s="23"/>
      <c r="E6" s="23"/>
      <c r="F6" s="20"/>
      <c r="G6" s="24"/>
      <c r="K6" s="28"/>
    </row>
    <row r="7" spans="1:11" ht="58.5" customHeight="1">
      <c r="A7" s="22" t="s">
        <v>674</v>
      </c>
      <c r="B7" s="23">
        <v>102</v>
      </c>
      <c r="C7" s="23"/>
      <c r="D7" s="23"/>
      <c r="E7" s="23">
        <v>117.52</v>
      </c>
      <c r="F7" s="20">
        <f>(E7-B7)/B7</f>
        <v>0.152156862745098</v>
      </c>
      <c r="G7" s="24"/>
      <c r="K7" s="28"/>
    </row>
    <row r="8" spans="1:11" ht="58.5" customHeight="1">
      <c r="A8" s="22" t="s">
        <v>675</v>
      </c>
      <c r="B8" s="23">
        <f>SUM(B9:B10)</f>
        <v>251</v>
      </c>
      <c r="C8" s="23">
        <f>SUM(C9:C10)</f>
        <v>0</v>
      </c>
      <c r="D8" s="23">
        <f>SUM(D9:D10)</f>
        <v>0</v>
      </c>
      <c r="E8" s="23">
        <f>SUM(E9:E10)</f>
        <v>167.61</v>
      </c>
      <c r="F8" s="20">
        <f>(E8-B8)/B8</f>
        <v>-0.3322310756972111</v>
      </c>
      <c r="G8" s="24"/>
      <c r="K8" s="28"/>
    </row>
    <row r="9" spans="1:11" ht="58.5" customHeight="1">
      <c r="A9" s="22" t="s">
        <v>676</v>
      </c>
      <c r="B9" s="23"/>
      <c r="C9" s="23"/>
      <c r="D9" s="23"/>
      <c r="E9" s="23"/>
      <c r="F9" s="20"/>
      <c r="G9" s="24"/>
      <c r="K9" s="28"/>
    </row>
    <row r="10" spans="1:18" ht="108.75" customHeight="1">
      <c r="A10" s="22" t="s">
        <v>677</v>
      </c>
      <c r="B10" s="23">
        <v>251</v>
      </c>
      <c r="C10" s="23"/>
      <c r="D10" s="23"/>
      <c r="E10" s="23">
        <v>167.61</v>
      </c>
      <c r="F10" s="20">
        <f>(E10-B10)/B10</f>
        <v>-0.3322310756972111</v>
      </c>
      <c r="G10" s="25"/>
      <c r="K10" s="28"/>
      <c r="R10">
        <f>182.46*0.85</f>
        <v>155.091</v>
      </c>
    </row>
    <row r="11" ht="35.25" customHeight="1"/>
    <row r="18" ht="15">
      <c r="B18" s="26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9842519685039371" right="0.7874015748031497" top="0.7874015748031497" bottom="0.9842519685039371" header="0.5118110236220472" footer="0.5905511811023623"/>
  <pageSetup firstPageNumber="42" useFirstPageNumber="1" horizontalDpi="600" verticalDpi="600" orientation="portrait" paperSize="9"/>
  <headerFooter alignWithMargins="0">
    <oddFooter>&amp;C- &amp;[42 -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Zeros="0" workbookViewId="0" topLeftCell="A1">
      <pane xSplit="1" ySplit="3" topLeftCell="B4" activePane="bottomRight" state="frozen"/>
      <selection pane="bottomRight" activeCell="Q18" sqref="Q18"/>
    </sheetView>
  </sheetViews>
  <sheetFormatPr defaultColWidth="8.625" defaultRowHeight="14.25"/>
  <cols>
    <col min="1" max="1" width="35.00390625" style="206" customWidth="1"/>
    <col min="2" max="2" width="10.875" style="206" customWidth="1"/>
    <col min="3" max="4" width="10.875" style="207" customWidth="1"/>
    <col min="5" max="5" width="10.875" style="208" customWidth="1"/>
    <col min="6" max="7" width="9.00390625" style="206" customWidth="1"/>
    <col min="8" max="9" width="9.00390625" style="209" hidden="1" customWidth="1"/>
    <col min="10" max="11" width="17.125" style="209" hidden="1" customWidth="1"/>
    <col min="12" max="14" width="9.00390625" style="206" hidden="1" customWidth="1"/>
    <col min="15" max="15" width="9.00390625" style="206" customWidth="1"/>
    <col min="16" max="16" width="9.00390625" style="206" bestFit="1" customWidth="1"/>
    <col min="17" max="17" width="24.50390625" style="206" bestFit="1" customWidth="1"/>
    <col min="18" max="32" width="9.00390625" style="206" bestFit="1" customWidth="1"/>
    <col min="33" max="16384" width="8.625" style="206" customWidth="1"/>
  </cols>
  <sheetData>
    <row r="1" spans="1:5" ht="36.75" customHeight="1">
      <c r="A1" s="210" t="s">
        <v>37</v>
      </c>
      <c r="B1" s="210"/>
      <c r="C1" s="211"/>
      <c r="D1" s="211"/>
      <c r="E1" s="210"/>
    </row>
    <row r="2" ht="17.25" customHeight="1">
      <c r="E2" s="212" t="s">
        <v>38</v>
      </c>
    </row>
    <row r="3" spans="1:11" ht="38.25" customHeight="1">
      <c r="A3" s="213" t="s">
        <v>39</v>
      </c>
      <c r="B3" s="214" t="s">
        <v>40</v>
      </c>
      <c r="C3" s="215" t="s">
        <v>4</v>
      </c>
      <c r="D3" s="215" t="s">
        <v>41</v>
      </c>
      <c r="E3" s="215" t="s">
        <v>42</v>
      </c>
      <c r="H3" s="209" t="s">
        <v>43</v>
      </c>
      <c r="I3" s="229" t="s">
        <v>44</v>
      </c>
      <c r="J3" s="209" t="s">
        <v>45</v>
      </c>
      <c r="K3" s="229" t="s">
        <v>40</v>
      </c>
    </row>
    <row r="4" spans="1:18" s="205" customFormat="1" ht="23.25" customHeight="1">
      <c r="A4" s="216" t="s">
        <v>46</v>
      </c>
      <c r="B4" s="217">
        <f>SUM(C4:E4)</f>
        <v>243546</v>
      </c>
      <c r="C4" s="218">
        <f>SUM(C5:C27)</f>
        <v>138496</v>
      </c>
      <c r="D4" s="218">
        <f>SUM(D5:D27)</f>
        <v>52328</v>
      </c>
      <c r="E4" s="218">
        <f>SUM(E5:E27)</f>
        <v>52722</v>
      </c>
      <c r="G4" s="219"/>
      <c r="H4" s="220">
        <f>SUM(H5:H27)</f>
        <v>44720</v>
      </c>
      <c r="I4" s="220">
        <f>SUM(I5:I27)</f>
        <v>86149</v>
      </c>
      <c r="J4" s="220">
        <f>SUM(J5:J27)</f>
        <v>41797</v>
      </c>
      <c r="K4" s="230">
        <f>I4+J4</f>
        <v>127946</v>
      </c>
      <c r="L4" s="231"/>
      <c r="M4" s="205">
        <v>114358</v>
      </c>
      <c r="N4" s="205">
        <f>+M4/C4*100-100</f>
        <v>-17.428662199630324</v>
      </c>
      <c r="P4" s="219"/>
      <c r="Q4" s="235"/>
      <c r="R4" s="236"/>
    </row>
    <row r="5" spans="1:13" ht="23.25" customHeight="1">
      <c r="A5" s="221" t="s">
        <v>47</v>
      </c>
      <c r="B5" s="217">
        <f aca="true" t="shared" si="0" ref="B5:B27">SUM(C5:E5)</f>
        <v>23044</v>
      </c>
      <c r="C5" s="222">
        <v>21616</v>
      </c>
      <c r="D5" s="222">
        <v>36</v>
      </c>
      <c r="E5" s="223">
        <v>1392</v>
      </c>
      <c r="H5" s="209">
        <f>6500+1500</f>
        <v>8000</v>
      </c>
      <c r="I5" s="209">
        <v>18812</v>
      </c>
      <c r="J5" s="232">
        <f>500+800+700+200+300+50+400+32</f>
        <v>2982</v>
      </c>
      <c r="K5" s="230">
        <f aca="true" t="shared" si="1" ref="K5:K27">I5+J5</f>
        <v>21794</v>
      </c>
      <c r="L5" s="233"/>
      <c r="M5" s="206">
        <f>+M4-C4</f>
        <v>-24138</v>
      </c>
    </row>
    <row r="6" spans="1:12" ht="23.25" customHeight="1">
      <c r="A6" s="221" t="s">
        <v>48</v>
      </c>
      <c r="B6" s="217">
        <f t="shared" si="0"/>
        <v>0</v>
      </c>
      <c r="C6" s="222"/>
      <c r="D6" s="222"/>
      <c r="E6" s="223"/>
      <c r="K6" s="230">
        <f t="shared" si="1"/>
        <v>0</v>
      </c>
      <c r="L6" s="233"/>
    </row>
    <row r="7" spans="1:12" ht="23.25" customHeight="1">
      <c r="A7" s="221" t="s">
        <v>49</v>
      </c>
      <c r="B7" s="217">
        <f t="shared" si="0"/>
        <v>5518</v>
      </c>
      <c r="C7" s="222">
        <v>4816</v>
      </c>
      <c r="D7" s="222">
        <v>690</v>
      </c>
      <c r="E7" s="223">
        <v>12</v>
      </c>
      <c r="H7" s="209">
        <v>470</v>
      </c>
      <c r="I7" s="209">
        <v>6893</v>
      </c>
      <c r="J7" s="234">
        <v>1000</v>
      </c>
      <c r="K7" s="230">
        <f t="shared" si="1"/>
        <v>7893</v>
      </c>
      <c r="L7" s="233"/>
    </row>
    <row r="8" spans="1:13" ht="23.25" customHeight="1">
      <c r="A8" s="221" t="s">
        <v>50</v>
      </c>
      <c r="B8" s="217">
        <f t="shared" si="0"/>
        <v>36572</v>
      </c>
      <c r="C8" s="222">
        <v>26149</v>
      </c>
      <c r="D8" s="222">
        <v>6397</v>
      </c>
      <c r="E8" s="223">
        <v>4026</v>
      </c>
      <c r="H8" s="209">
        <v>1800</v>
      </c>
      <c r="I8" s="209">
        <v>12222</v>
      </c>
      <c r="J8" s="234">
        <v>1100</v>
      </c>
      <c r="K8" s="230">
        <f t="shared" si="1"/>
        <v>13322</v>
      </c>
      <c r="L8" s="233"/>
      <c r="M8" s="206">
        <v>6500</v>
      </c>
    </row>
    <row r="9" spans="1:12" ht="23.25" customHeight="1">
      <c r="A9" s="221" t="s">
        <v>51</v>
      </c>
      <c r="B9" s="217">
        <f t="shared" si="0"/>
        <v>2399</v>
      </c>
      <c r="C9" s="222">
        <v>2237</v>
      </c>
      <c r="D9" s="222">
        <v>100</v>
      </c>
      <c r="E9" s="223">
        <v>62</v>
      </c>
      <c r="H9" s="209">
        <v>1600</v>
      </c>
      <c r="I9" s="229">
        <v>2385</v>
      </c>
      <c r="J9" s="209">
        <v>1200</v>
      </c>
      <c r="K9" s="230">
        <f t="shared" si="1"/>
        <v>3585</v>
      </c>
      <c r="L9" s="233"/>
    </row>
    <row r="10" spans="1:14" ht="23.25" customHeight="1">
      <c r="A10" s="221" t="s">
        <v>52</v>
      </c>
      <c r="B10" s="217">
        <f t="shared" si="0"/>
        <v>8423</v>
      </c>
      <c r="C10" s="222">
        <v>3339</v>
      </c>
      <c r="D10" s="222">
        <v>1155</v>
      </c>
      <c r="E10" s="223">
        <v>3929</v>
      </c>
      <c r="H10" s="209">
        <f>3500+1200</f>
        <v>4700</v>
      </c>
      <c r="I10" s="229">
        <v>3090</v>
      </c>
      <c r="J10" s="234">
        <v>6400</v>
      </c>
      <c r="K10" s="230">
        <f t="shared" si="1"/>
        <v>9490</v>
      </c>
      <c r="L10" s="233"/>
      <c r="N10" s="206">
        <v>78186</v>
      </c>
    </row>
    <row r="11" spans="1:14" ht="23.25" customHeight="1">
      <c r="A11" s="221" t="s">
        <v>53</v>
      </c>
      <c r="B11" s="217">
        <f t="shared" si="0"/>
        <v>31584</v>
      </c>
      <c r="C11" s="222">
        <v>17013</v>
      </c>
      <c r="D11" s="222">
        <v>13874</v>
      </c>
      <c r="E11" s="223">
        <v>697</v>
      </c>
      <c r="F11" s="224"/>
      <c r="H11" s="209">
        <v>640</v>
      </c>
      <c r="I11" s="229">
        <v>12353</v>
      </c>
      <c r="J11" s="209">
        <f>220+920+5000</f>
        <v>6140</v>
      </c>
      <c r="K11" s="230">
        <f t="shared" si="1"/>
        <v>18493</v>
      </c>
      <c r="L11" s="233"/>
      <c r="N11" s="206">
        <v>39791</v>
      </c>
    </row>
    <row r="12" spans="1:14" ht="23.25" customHeight="1">
      <c r="A12" s="221" t="s">
        <v>54</v>
      </c>
      <c r="B12" s="217">
        <f t="shared" si="0"/>
        <v>16347</v>
      </c>
      <c r="C12" s="222">
        <v>11808</v>
      </c>
      <c r="D12" s="222">
        <v>1908</v>
      </c>
      <c r="E12" s="223">
        <v>2631</v>
      </c>
      <c r="I12" s="229">
        <v>10282</v>
      </c>
      <c r="K12" s="230">
        <f t="shared" si="1"/>
        <v>10282</v>
      </c>
      <c r="L12" s="233"/>
      <c r="N12" s="206">
        <v>1000</v>
      </c>
    </row>
    <row r="13" spans="1:14" ht="23.25" customHeight="1">
      <c r="A13" s="221" t="s">
        <v>55</v>
      </c>
      <c r="B13" s="217">
        <f t="shared" si="0"/>
        <v>2956</v>
      </c>
      <c r="C13" s="222">
        <v>420</v>
      </c>
      <c r="D13" s="222">
        <v>25</v>
      </c>
      <c r="E13" s="223">
        <v>2511</v>
      </c>
      <c r="H13" s="209">
        <v>2400</v>
      </c>
      <c r="I13" s="229">
        <v>2972</v>
      </c>
      <c r="J13" s="234">
        <v>3100</v>
      </c>
      <c r="K13" s="230">
        <f t="shared" si="1"/>
        <v>6072</v>
      </c>
      <c r="L13" s="233"/>
      <c r="N13" s="206">
        <v>300</v>
      </c>
    </row>
    <row r="14" spans="1:12" ht="23.25" customHeight="1">
      <c r="A14" s="221" t="s">
        <v>56</v>
      </c>
      <c r="B14" s="217">
        <f t="shared" si="0"/>
        <v>9861</v>
      </c>
      <c r="C14" s="222">
        <v>5166</v>
      </c>
      <c r="D14" s="222"/>
      <c r="E14" s="223">
        <v>4695</v>
      </c>
      <c r="I14" s="229">
        <v>1588</v>
      </c>
      <c r="J14" s="209">
        <v>2500</v>
      </c>
      <c r="K14" s="230">
        <f t="shared" si="1"/>
        <v>4088</v>
      </c>
      <c r="L14" s="233">
        <v>241</v>
      </c>
    </row>
    <row r="15" spans="1:12" ht="23.25" customHeight="1">
      <c r="A15" s="221" t="s">
        <v>57</v>
      </c>
      <c r="B15" s="217">
        <f t="shared" si="0"/>
        <v>55638</v>
      </c>
      <c r="C15" s="222">
        <v>17129</v>
      </c>
      <c r="D15" s="222">
        <v>23675</v>
      </c>
      <c r="E15" s="223">
        <v>14834</v>
      </c>
      <c r="H15" s="209">
        <v>2600</v>
      </c>
      <c r="I15" s="229">
        <v>9151</v>
      </c>
      <c r="J15" s="209">
        <v>1256</v>
      </c>
      <c r="K15" s="230">
        <f t="shared" si="1"/>
        <v>10407</v>
      </c>
      <c r="L15" s="233"/>
    </row>
    <row r="16" spans="1:12" ht="23.25" customHeight="1">
      <c r="A16" s="221" t="s">
        <v>58</v>
      </c>
      <c r="B16" s="217">
        <f t="shared" si="0"/>
        <v>6118</v>
      </c>
      <c r="C16" s="222">
        <v>1423</v>
      </c>
      <c r="D16" s="222">
        <v>278</v>
      </c>
      <c r="E16" s="223">
        <v>4417</v>
      </c>
      <c r="I16" s="229">
        <v>2097</v>
      </c>
      <c r="K16" s="230">
        <f t="shared" si="1"/>
        <v>2097</v>
      </c>
      <c r="L16" s="233"/>
    </row>
    <row r="17" spans="1:12" ht="23.25" customHeight="1">
      <c r="A17" s="221" t="s">
        <v>59</v>
      </c>
      <c r="B17" s="217">
        <f t="shared" si="0"/>
        <v>964</v>
      </c>
      <c r="C17" s="222">
        <v>359</v>
      </c>
      <c r="D17" s="222"/>
      <c r="E17" s="223">
        <v>605</v>
      </c>
      <c r="H17" s="209">
        <v>3000</v>
      </c>
      <c r="I17" s="229">
        <v>697</v>
      </c>
      <c r="K17" s="230">
        <f t="shared" si="1"/>
        <v>697</v>
      </c>
      <c r="L17" s="233"/>
    </row>
    <row r="18" spans="1:12" ht="23.25" customHeight="1">
      <c r="A18" s="221" t="s">
        <v>60</v>
      </c>
      <c r="B18" s="217">
        <f t="shared" si="0"/>
        <v>850</v>
      </c>
      <c r="C18" s="222">
        <v>178</v>
      </c>
      <c r="D18" s="222">
        <v>574</v>
      </c>
      <c r="E18" s="223">
        <v>98</v>
      </c>
      <c r="H18" s="209">
        <v>1500</v>
      </c>
      <c r="I18" s="229">
        <v>288</v>
      </c>
      <c r="J18" s="209">
        <f>2260+700</f>
        <v>2960</v>
      </c>
      <c r="K18" s="230">
        <f t="shared" si="1"/>
        <v>3248</v>
      </c>
      <c r="L18" s="233"/>
    </row>
    <row r="19" spans="1:12" ht="23.25" customHeight="1" hidden="1">
      <c r="A19" s="225" t="s">
        <v>61</v>
      </c>
      <c r="B19" s="217">
        <f t="shared" si="0"/>
        <v>0</v>
      </c>
      <c r="C19" s="222"/>
      <c r="D19" s="222"/>
      <c r="E19" s="223"/>
      <c r="K19" s="230">
        <f t="shared" si="1"/>
        <v>0</v>
      </c>
      <c r="L19" s="233"/>
    </row>
    <row r="20" spans="1:12" ht="23.25" customHeight="1">
      <c r="A20" s="221" t="s">
        <v>62</v>
      </c>
      <c r="B20" s="217">
        <f t="shared" si="0"/>
        <v>2395</v>
      </c>
      <c r="C20" s="222">
        <v>1766</v>
      </c>
      <c r="D20" s="222"/>
      <c r="E20" s="223">
        <v>629</v>
      </c>
      <c r="I20" s="209">
        <v>963</v>
      </c>
      <c r="K20" s="230">
        <f t="shared" si="1"/>
        <v>963</v>
      </c>
      <c r="L20" s="233"/>
    </row>
    <row r="21" spans="1:12" ht="23.25" customHeight="1">
      <c r="A21" s="225" t="s">
        <v>63</v>
      </c>
      <c r="B21" s="217">
        <f t="shared" si="0"/>
        <v>10371</v>
      </c>
      <c r="C21" s="222">
        <v>5758</v>
      </c>
      <c r="D21" s="222">
        <v>127</v>
      </c>
      <c r="E21" s="223">
        <v>4486</v>
      </c>
      <c r="H21" s="209">
        <v>7300</v>
      </c>
      <c r="I21" s="209">
        <v>1249</v>
      </c>
      <c r="J21" s="209">
        <v>5556</v>
      </c>
      <c r="K21" s="230">
        <f t="shared" si="1"/>
        <v>6805</v>
      </c>
      <c r="L21" s="233"/>
    </row>
    <row r="22" spans="1:12" ht="23.25" customHeight="1">
      <c r="A22" s="221" t="s">
        <v>64</v>
      </c>
      <c r="B22" s="217">
        <f t="shared" si="0"/>
        <v>853</v>
      </c>
      <c r="C22" s="222">
        <v>703</v>
      </c>
      <c r="D22" s="222"/>
      <c r="E22" s="223">
        <v>150</v>
      </c>
      <c r="H22" s="209">
        <v>400</v>
      </c>
      <c r="I22" s="209">
        <v>319</v>
      </c>
      <c r="J22" s="209">
        <v>439</v>
      </c>
      <c r="K22" s="230">
        <f t="shared" si="1"/>
        <v>758</v>
      </c>
      <c r="L22" s="233"/>
    </row>
    <row r="23" spans="1:12" ht="23.25" customHeight="1">
      <c r="A23" s="225" t="s">
        <v>65</v>
      </c>
      <c r="B23" s="217">
        <f t="shared" si="0"/>
        <v>5995</v>
      </c>
      <c r="C23" s="222">
        <v>1462</v>
      </c>
      <c r="D23" s="222">
        <v>489</v>
      </c>
      <c r="E23" s="223">
        <v>4044</v>
      </c>
      <c r="H23" s="209">
        <v>660</v>
      </c>
      <c r="I23" s="209">
        <v>788</v>
      </c>
      <c r="K23" s="230">
        <f t="shared" si="1"/>
        <v>788</v>
      </c>
      <c r="L23" s="233"/>
    </row>
    <row r="24" spans="1:12" ht="23.25" customHeight="1">
      <c r="A24" s="225" t="s">
        <v>66</v>
      </c>
      <c r="B24" s="217">
        <f t="shared" si="0"/>
        <v>2000</v>
      </c>
      <c r="C24" s="222">
        <v>2000</v>
      </c>
      <c r="D24" s="222"/>
      <c r="E24" s="223"/>
      <c r="K24" s="230">
        <f t="shared" si="1"/>
        <v>0</v>
      </c>
      <c r="L24" s="233">
        <v>1500</v>
      </c>
    </row>
    <row r="25" spans="1:12" ht="23.25" customHeight="1">
      <c r="A25" s="221" t="s">
        <v>67</v>
      </c>
      <c r="B25" s="217">
        <f t="shared" si="0"/>
        <v>18189</v>
      </c>
      <c r="C25" s="222">
        <v>11685</v>
      </c>
      <c r="D25" s="222">
        <v>3000</v>
      </c>
      <c r="E25" s="223">
        <v>3504</v>
      </c>
      <c r="H25" s="209">
        <v>1300</v>
      </c>
      <c r="J25" s="209">
        <v>1500</v>
      </c>
      <c r="K25" s="230">
        <f t="shared" si="1"/>
        <v>1500</v>
      </c>
      <c r="L25" s="233"/>
    </row>
    <row r="26" spans="1:12" ht="23.25" customHeight="1">
      <c r="A26" s="221" t="s">
        <v>68</v>
      </c>
      <c r="B26" s="217">
        <f t="shared" si="0"/>
        <v>3469</v>
      </c>
      <c r="C26" s="222">
        <v>3469</v>
      </c>
      <c r="D26" s="222"/>
      <c r="E26" s="223"/>
      <c r="K26" s="230"/>
      <c r="L26" s="233"/>
    </row>
    <row r="27" spans="1:12" ht="23.25" customHeight="1">
      <c r="A27" s="221" t="s">
        <v>69</v>
      </c>
      <c r="B27" s="217">
        <f t="shared" si="0"/>
        <v>0</v>
      </c>
      <c r="C27" s="226"/>
      <c r="D27" s="227"/>
      <c r="E27" s="223"/>
      <c r="H27" s="209">
        <v>8350</v>
      </c>
      <c r="J27" s="209">
        <v>5664</v>
      </c>
      <c r="K27" s="230">
        <f t="shared" si="1"/>
        <v>5664</v>
      </c>
      <c r="L27" s="233"/>
    </row>
    <row r="28" ht="15">
      <c r="E28" s="228"/>
    </row>
    <row r="37" spans="1:2" ht="15">
      <c r="A37" s="205"/>
      <c r="B37" s="205"/>
    </row>
  </sheetData>
  <sheetProtection/>
  <mergeCells count="1">
    <mergeCell ref="A1:E1"/>
  </mergeCells>
  <printOptions horizontalCentered="1" verticalCentered="1"/>
  <pageMargins left="0.7874015748031497" right="0.7874015748031497" top="0.5905511811023623" bottom="0.7874015748031497" header="0.35433070866141736" footer="0.5905511811023623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7"/>
  <sheetViews>
    <sheetView workbookViewId="0" topLeftCell="A1">
      <pane xSplit="1" ySplit="7" topLeftCell="B8" activePane="bottomRight" state="frozen"/>
      <selection pane="bottomRight" activeCell="S14" sqref="S14"/>
    </sheetView>
  </sheetViews>
  <sheetFormatPr defaultColWidth="8.625" defaultRowHeight="14.25"/>
  <cols>
    <col min="1" max="1" width="8.375" style="165" customWidth="1"/>
    <col min="2" max="2" width="36.375" style="166" customWidth="1"/>
    <col min="3" max="3" width="9.75390625" style="167" bestFit="1" customWidth="1"/>
    <col min="4" max="4" width="9.75390625" style="167" customWidth="1"/>
    <col min="5" max="5" width="8.875" style="167" customWidth="1"/>
    <col min="6" max="6" width="9.375" style="167" customWidth="1"/>
    <col min="7" max="7" width="11.875" style="166" customWidth="1"/>
    <col min="8" max="8" width="10.50390625" style="164" hidden="1" customWidth="1"/>
    <col min="9" max="14" width="9.00390625" style="164" hidden="1" customWidth="1"/>
    <col min="15" max="17" width="8.625" style="164" hidden="1" customWidth="1"/>
    <col min="18" max="32" width="9.00390625" style="166" bestFit="1" customWidth="1"/>
    <col min="33" max="16384" width="8.625" style="166" customWidth="1"/>
  </cols>
  <sheetData>
    <row r="1" ht="15">
      <c r="A1" s="168"/>
    </row>
    <row r="2" spans="1:17" s="162" customFormat="1" ht="26.25">
      <c r="A2" s="169" t="s">
        <v>70</v>
      </c>
      <c r="B2" s="169"/>
      <c r="C2" s="169"/>
      <c r="D2" s="169"/>
      <c r="E2" s="169"/>
      <c r="F2" s="169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5:6" ht="13.5">
      <c r="E3" s="171" t="s">
        <v>1</v>
      </c>
      <c r="F3" s="171"/>
    </row>
    <row r="4" spans="1:9" ht="22.5" customHeight="1">
      <c r="A4" s="172" t="s">
        <v>2</v>
      </c>
      <c r="B4" s="173"/>
      <c r="C4" s="174" t="s">
        <v>4</v>
      </c>
      <c r="D4" s="174"/>
      <c r="E4" s="174"/>
      <c r="F4" s="174"/>
      <c r="H4" s="175"/>
      <c r="I4" s="175"/>
    </row>
    <row r="5" spans="1:9" ht="37.5" customHeight="1">
      <c r="A5" s="176" t="s">
        <v>5</v>
      </c>
      <c r="B5" s="173" t="s">
        <v>6</v>
      </c>
      <c r="C5" s="177" t="s">
        <v>40</v>
      </c>
      <c r="D5" s="177" t="s">
        <v>71</v>
      </c>
      <c r="E5" s="177" t="s">
        <v>72</v>
      </c>
      <c r="F5" s="177" t="s">
        <v>42</v>
      </c>
      <c r="H5" s="175" t="s">
        <v>73</v>
      </c>
      <c r="I5" s="175" t="s">
        <v>74</v>
      </c>
    </row>
    <row r="6" spans="1:17" s="163" customFormat="1" ht="13.5">
      <c r="A6" s="178" t="s">
        <v>75</v>
      </c>
      <c r="B6" s="179" t="s">
        <v>76</v>
      </c>
      <c r="C6" s="180">
        <v>551</v>
      </c>
      <c r="D6" s="180">
        <v>525</v>
      </c>
      <c r="E6" s="180"/>
      <c r="F6" s="180">
        <v>26</v>
      </c>
      <c r="H6" s="181"/>
      <c r="I6" s="181"/>
      <c r="J6" s="193"/>
      <c r="K6" s="193"/>
      <c r="L6" s="193"/>
      <c r="M6" s="193"/>
      <c r="N6" s="193"/>
      <c r="O6" s="193"/>
      <c r="P6" s="193"/>
      <c r="Q6" s="193"/>
    </row>
    <row r="7" spans="1:9" ht="13.5">
      <c r="A7" s="182" t="s">
        <v>77</v>
      </c>
      <c r="B7" s="183" t="s">
        <v>78</v>
      </c>
      <c r="C7" s="184">
        <v>523</v>
      </c>
      <c r="D7" s="184">
        <v>495</v>
      </c>
      <c r="E7" s="184"/>
      <c r="F7" s="184">
        <v>28</v>
      </c>
      <c r="H7" s="185"/>
      <c r="I7" s="185"/>
    </row>
    <row r="8" spans="1:9" ht="13.5" customHeight="1">
      <c r="A8" s="182" t="s">
        <v>79</v>
      </c>
      <c r="B8" s="183" t="s">
        <v>80</v>
      </c>
      <c r="C8" s="184">
        <v>10414</v>
      </c>
      <c r="D8" s="184">
        <v>9929</v>
      </c>
      <c r="E8" s="184"/>
      <c r="F8" s="184">
        <v>485</v>
      </c>
      <c r="H8" s="175">
        <v>920</v>
      </c>
      <c r="I8" s="175">
        <v>200</v>
      </c>
    </row>
    <row r="9" spans="1:9" ht="13.5">
      <c r="A9" s="182" t="s">
        <v>81</v>
      </c>
      <c r="B9" s="183" t="s">
        <v>82</v>
      </c>
      <c r="C9" s="184">
        <v>1490</v>
      </c>
      <c r="D9" s="184">
        <v>1449</v>
      </c>
      <c r="E9" s="184"/>
      <c r="F9" s="184">
        <v>41</v>
      </c>
      <c r="H9" s="175"/>
      <c r="I9" s="175"/>
    </row>
    <row r="10" spans="1:9" s="164" customFormat="1" ht="13.5" customHeight="1">
      <c r="A10" s="186" t="s">
        <v>83</v>
      </c>
      <c r="B10" s="187" t="s">
        <v>84</v>
      </c>
      <c r="C10" s="188">
        <v>245</v>
      </c>
      <c r="D10" s="188">
        <v>245</v>
      </c>
      <c r="E10" s="188"/>
      <c r="F10" s="188"/>
      <c r="H10" s="175"/>
      <c r="I10" s="175"/>
    </row>
    <row r="11" spans="1:9" s="164" customFormat="1" ht="13.5" customHeight="1">
      <c r="A11" s="186" t="s">
        <v>85</v>
      </c>
      <c r="B11" s="187" t="s">
        <v>86</v>
      </c>
      <c r="C11" s="188">
        <v>2150</v>
      </c>
      <c r="D11" s="188">
        <v>1710</v>
      </c>
      <c r="E11" s="188"/>
      <c r="F11" s="188">
        <v>440</v>
      </c>
      <c r="H11" s="175"/>
      <c r="I11" s="175"/>
    </row>
    <row r="12" spans="1:9" s="164" customFormat="1" ht="13.5" customHeight="1">
      <c r="A12" s="186" t="s">
        <v>87</v>
      </c>
      <c r="B12" s="187" t="s">
        <v>88</v>
      </c>
      <c r="C12" s="188">
        <v>0</v>
      </c>
      <c r="D12" s="188">
        <v>0</v>
      </c>
      <c r="E12" s="188"/>
      <c r="F12" s="188"/>
      <c r="H12" s="175"/>
      <c r="I12" s="175"/>
    </row>
    <row r="13" spans="1:9" s="164" customFormat="1" ht="13.5" customHeight="1">
      <c r="A13" s="186" t="s">
        <v>89</v>
      </c>
      <c r="B13" s="189" t="s">
        <v>90</v>
      </c>
      <c r="C13" s="188">
        <v>364</v>
      </c>
      <c r="D13" s="188">
        <v>362</v>
      </c>
      <c r="E13" s="188"/>
      <c r="F13" s="188">
        <v>2</v>
      </c>
      <c r="H13" s="175"/>
      <c r="I13" s="175"/>
    </row>
    <row r="14" spans="1:9" s="164" customFormat="1" ht="13.5" customHeight="1">
      <c r="A14" s="186" t="s">
        <v>91</v>
      </c>
      <c r="B14" s="189" t="s">
        <v>92</v>
      </c>
      <c r="C14" s="188">
        <v>0</v>
      </c>
      <c r="D14" s="188">
        <v>0</v>
      </c>
      <c r="E14" s="188"/>
      <c r="F14" s="188"/>
      <c r="H14" s="175"/>
      <c r="I14" s="175"/>
    </row>
    <row r="15" spans="1:9" s="164" customFormat="1" ht="13.5" customHeight="1">
      <c r="A15" s="186" t="s">
        <v>93</v>
      </c>
      <c r="B15" s="189" t="s">
        <v>94</v>
      </c>
      <c r="C15" s="188">
        <v>977</v>
      </c>
      <c r="D15" s="188">
        <v>973</v>
      </c>
      <c r="E15" s="188"/>
      <c r="F15" s="188">
        <v>4</v>
      </c>
      <c r="H15" s="175"/>
      <c r="I15" s="175"/>
    </row>
    <row r="16" spans="1:9" s="164" customFormat="1" ht="13.5" customHeight="1">
      <c r="A16" s="186" t="s">
        <v>95</v>
      </c>
      <c r="B16" s="189" t="s">
        <v>96</v>
      </c>
      <c r="C16" s="188">
        <v>371</v>
      </c>
      <c r="D16" s="188">
        <v>371</v>
      </c>
      <c r="E16" s="188"/>
      <c r="F16" s="188"/>
      <c r="H16" s="175"/>
      <c r="I16" s="175"/>
    </row>
    <row r="17" spans="1:9" s="164" customFormat="1" ht="13.5" customHeight="1">
      <c r="A17" s="186" t="s">
        <v>97</v>
      </c>
      <c r="B17" s="189" t="s">
        <v>98</v>
      </c>
      <c r="C17" s="188">
        <v>0</v>
      </c>
      <c r="D17" s="188">
        <v>0</v>
      </c>
      <c r="E17" s="188"/>
      <c r="F17" s="188"/>
      <c r="H17" s="175"/>
      <c r="I17" s="175"/>
    </row>
    <row r="18" spans="1:9" s="164" customFormat="1" ht="13.5" customHeight="1">
      <c r="A18" s="186" t="s">
        <v>99</v>
      </c>
      <c r="B18" s="189" t="s">
        <v>100</v>
      </c>
      <c r="C18" s="188">
        <v>10</v>
      </c>
      <c r="D18" s="188">
        <v>0</v>
      </c>
      <c r="E18" s="188">
        <v>10</v>
      </c>
      <c r="F18" s="188"/>
      <c r="H18" s="175"/>
      <c r="I18" s="175"/>
    </row>
    <row r="19" spans="1:9" ht="13.5" customHeight="1">
      <c r="A19" s="182" t="s">
        <v>101</v>
      </c>
      <c r="B19" s="183" t="s">
        <v>102</v>
      </c>
      <c r="C19" s="184">
        <v>0</v>
      </c>
      <c r="D19" s="184">
        <v>0</v>
      </c>
      <c r="E19" s="184"/>
      <c r="F19" s="184"/>
      <c r="H19" s="175"/>
      <c r="I19" s="175"/>
    </row>
    <row r="20" spans="1:9" ht="13.5" customHeight="1">
      <c r="A20" s="182" t="s">
        <v>103</v>
      </c>
      <c r="B20" s="183" t="s">
        <v>104</v>
      </c>
      <c r="C20" s="184">
        <v>314</v>
      </c>
      <c r="D20" s="184">
        <v>314</v>
      </c>
      <c r="E20" s="184"/>
      <c r="F20" s="184"/>
      <c r="H20" s="175">
        <v>914</v>
      </c>
      <c r="I20" s="175">
        <v>90</v>
      </c>
    </row>
    <row r="21" spans="1:9" s="164" customFormat="1" ht="13.5" customHeight="1">
      <c r="A21" s="186" t="s">
        <v>105</v>
      </c>
      <c r="B21" s="190" t="s">
        <v>106</v>
      </c>
      <c r="C21" s="188">
        <v>48</v>
      </c>
      <c r="D21" s="188">
        <v>48</v>
      </c>
      <c r="E21" s="188"/>
      <c r="F21" s="188"/>
      <c r="H21" s="175"/>
      <c r="I21" s="175"/>
    </row>
    <row r="22" spans="1:9" s="164" customFormat="1" ht="13.5" customHeight="1">
      <c r="A22" s="186" t="s">
        <v>107</v>
      </c>
      <c r="B22" s="187" t="s">
        <v>108</v>
      </c>
      <c r="C22" s="188">
        <v>1225</v>
      </c>
      <c r="D22" s="188">
        <v>1076</v>
      </c>
      <c r="E22" s="188"/>
      <c r="F22" s="188">
        <v>149</v>
      </c>
      <c r="H22" s="175"/>
      <c r="I22" s="175"/>
    </row>
    <row r="23" spans="1:9" s="164" customFormat="1" ht="13.5" customHeight="1">
      <c r="A23" s="186" t="s">
        <v>109</v>
      </c>
      <c r="B23" s="187" t="s">
        <v>110</v>
      </c>
      <c r="C23" s="188">
        <v>1478</v>
      </c>
      <c r="D23" s="188">
        <v>1478</v>
      </c>
      <c r="E23" s="188"/>
      <c r="F23" s="188"/>
      <c r="H23" s="175"/>
      <c r="I23" s="175"/>
    </row>
    <row r="24" spans="1:9" s="164" customFormat="1" ht="13.5" customHeight="1">
      <c r="A24" s="186" t="s">
        <v>111</v>
      </c>
      <c r="B24" s="187" t="s">
        <v>112</v>
      </c>
      <c r="C24" s="188">
        <v>562</v>
      </c>
      <c r="D24" s="188">
        <v>545</v>
      </c>
      <c r="E24" s="188"/>
      <c r="F24" s="188">
        <v>17</v>
      </c>
      <c r="H24" s="175"/>
      <c r="I24" s="175"/>
    </row>
    <row r="25" spans="1:9" s="164" customFormat="1" ht="13.5" customHeight="1">
      <c r="A25" s="186" t="s">
        <v>113</v>
      </c>
      <c r="B25" s="187" t="s">
        <v>114</v>
      </c>
      <c r="C25" s="188">
        <v>472</v>
      </c>
      <c r="D25" s="188">
        <v>463</v>
      </c>
      <c r="E25" s="188"/>
      <c r="F25" s="188">
        <v>9</v>
      </c>
      <c r="H25" s="175"/>
      <c r="I25" s="175"/>
    </row>
    <row r="26" spans="1:9" s="164" customFormat="1" ht="13.5" customHeight="1">
      <c r="A26" s="186" t="s">
        <v>115</v>
      </c>
      <c r="B26" s="187" t="s">
        <v>116</v>
      </c>
      <c r="C26" s="188">
        <v>199</v>
      </c>
      <c r="D26" s="188">
        <v>199</v>
      </c>
      <c r="E26" s="188"/>
      <c r="F26" s="188"/>
      <c r="H26" s="175"/>
      <c r="I26" s="175"/>
    </row>
    <row r="27" spans="1:9" s="164" customFormat="1" ht="13.5" customHeight="1">
      <c r="A27" s="186" t="s">
        <v>117</v>
      </c>
      <c r="B27" s="187" t="s">
        <v>118</v>
      </c>
      <c r="C27" s="188">
        <v>0</v>
      </c>
      <c r="D27" s="188">
        <v>0</v>
      </c>
      <c r="E27" s="188"/>
      <c r="F27" s="188"/>
      <c r="H27" s="175"/>
      <c r="I27" s="175"/>
    </row>
    <row r="28" spans="1:9" ht="13.5" customHeight="1">
      <c r="A28" s="182" t="s">
        <v>119</v>
      </c>
      <c r="B28" s="183" t="s">
        <v>120</v>
      </c>
      <c r="C28" s="184">
        <v>10</v>
      </c>
      <c r="D28" s="184">
        <v>1</v>
      </c>
      <c r="E28" s="184"/>
      <c r="F28" s="184">
        <v>9</v>
      </c>
      <c r="H28" s="175"/>
      <c r="I28" s="175"/>
    </row>
    <row r="29" spans="1:9" ht="13.5" customHeight="1">
      <c r="A29" s="182" t="s">
        <v>121</v>
      </c>
      <c r="B29" s="183" t="s">
        <v>122</v>
      </c>
      <c r="C29" s="184">
        <v>0</v>
      </c>
      <c r="D29" s="184">
        <v>0</v>
      </c>
      <c r="E29" s="184"/>
      <c r="F29" s="184"/>
      <c r="H29" s="175">
        <v>1752</v>
      </c>
      <c r="I29" s="175">
        <v>170</v>
      </c>
    </row>
    <row r="30" spans="1:9" s="164" customFormat="1" ht="13.5" customHeight="1">
      <c r="A30" s="186" t="s">
        <v>123</v>
      </c>
      <c r="B30" s="190" t="s">
        <v>124</v>
      </c>
      <c r="C30" s="188">
        <v>1188</v>
      </c>
      <c r="D30" s="188">
        <v>1162</v>
      </c>
      <c r="E30" s="188">
        <v>26</v>
      </c>
      <c r="F30" s="188"/>
      <c r="H30" s="175"/>
      <c r="I30" s="175"/>
    </row>
    <row r="31" spans="1:9" ht="13.5" customHeight="1">
      <c r="A31" s="182" t="s">
        <v>125</v>
      </c>
      <c r="B31" s="191" t="s">
        <v>126</v>
      </c>
      <c r="C31" s="184">
        <v>0</v>
      </c>
      <c r="D31" s="184"/>
      <c r="E31" s="184"/>
      <c r="F31" s="184"/>
      <c r="H31" s="175">
        <v>880</v>
      </c>
      <c r="I31" s="175">
        <v>600</v>
      </c>
    </row>
    <row r="32" spans="1:9" s="164" customFormat="1" ht="13.5" customHeight="1">
      <c r="A32" s="186" t="s">
        <v>127</v>
      </c>
      <c r="B32" s="187" t="s">
        <v>128</v>
      </c>
      <c r="C32" s="188">
        <v>87</v>
      </c>
      <c r="D32" s="188">
        <v>87</v>
      </c>
      <c r="E32" s="188"/>
      <c r="F32" s="188"/>
      <c r="H32" s="175"/>
      <c r="I32" s="175"/>
    </row>
    <row r="33" spans="1:9" s="164" customFormat="1" ht="13.5" customHeight="1">
      <c r="A33" s="186" t="s">
        <v>129</v>
      </c>
      <c r="B33" s="187" t="s">
        <v>130</v>
      </c>
      <c r="C33" s="188">
        <v>366</v>
      </c>
      <c r="D33" s="188">
        <v>184</v>
      </c>
      <c r="E33" s="188"/>
      <c r="F33" s="188">
        <v>182</v>
      </c>
      <c r="H33" s="175"/>
      <c r="I33" s="175"/>
    </row>
    <row r="34" spans="1:9" ht="13.5" customHeight="1">
      <c r="A34" s="182" t="s">
        <v>131</v>
      </c>
      <c r="B34" s="192" t="s">
        <v>132</v>
      </c>
      <c r="C34" s="184">
        <v>0</v>
      </c>
      <c r="D34" s="184">
        <v>0</v>
      </c>
      <c r="E34" s="184"/>
      <c r="F34" s="184"/>
      <c r="H34" s="175">
        <v>180</v>
      </c>
      <c r="I34" s="175">
        <v>300</v>
      </c>
    </row>
    <row r="35" spans="1:9" ht="13.5" customHeight="1">
      <c r="A35" s="182" t="s">
        <v>133</v>
      </c>
      <c r="B35" s="183" t="s">
        <v>134</v>
      </c>
      <c r="C35" s="184">
        <v>0</v>
      </c>
      <c r="D35" s="184">
        <v>0</v>
      </c>
      <c r="E35" s="184"/>
      <c r="F35" s="184"/>
      <c r="H35" s="175">
        <v>246</v>
      </c>
      <c r="I35" s="175">
        <v>60</v>
      </c>
    </row>
    <row r="36" spans="1:9" s="164" customFormat="1" ht="13.5" customHeight="1">
      <c r="A36" s="186" t="s">
        <v>135</v>
      </c>
      <c r="B36" s="187" t="s">
        <v>136</v>
      </c>
      <c r="C36" s="188">
        <v>0</v>
      </c>
      <c r="D36" s="188">
        <v>0</v>
      </c>
      <c r="E36" s="188"/>
      <c r="F36" s="188"/>
      <c r="H36" s="175"/>
      <c r="I36" s="175"/>
    </row>
    <row r="37" spans="1:9" ht="13.5" customHeight="1">
      <c r="A37" s="182" t="s">
        <v>137</v>
      </c>
      <c r="B37" s="191" t="s">
        <v>138</v>
      </c>
      <c r="C37" s="184">
        <v>0</v>
      </c>
      <c r="D37" s="184">
        <v>0</v>
      </c>
      <c r="E37" s="184"/>
      <c r="F37" s="184"/>
      <c r="H37" s="175">
        <v>1671</v>
      </c>
      <c r="I37" s="175">
        <v>20</v>
      </c>
    </row>
    <row r="38" spans="1:9" s="164" customFormat="1" ht="13.5" customHeight="1">
      <c r="A38" s="186" t="s">
        <v>139</v>
      </c>
      <c r="B38" s="187" t="s">
        <v>140</v>
      </c>
      <c r="C38" s="188">
        <v>0</v>
      </c>
      <c r="D38" s="188">
        <v>0</v>
      </c>
      <c r="E38" s="188"/>
      <c r="F38" s="188"/>
      <c r="H38" s="175"/>
      <c r="I38" s="175"/>
    </row>
    <row r="39" spans="1:9" ht="13.5">
      <c r="A39" s="182" t="s">
        <v>141</v>
      </c>
      <c r="B39" s="183" t="s">
        <v>142</v>
      </c>
      <c r="C39" s="184">
        <v>0</v>
      </c>
      <c r="D39" s="184">
        <v>0</v>
      </c>
      <c r="E39" s="184"/>
      <c r="F39" s="184"/>
      <c r="H39" s="175"/>
      <c r="I39" s="175"/>
    </row>
    <row r="40" spans="1:9" ht="13.5" customHeight="1">
      <c r="A40" s="182" t="s">
        <v>143</v>
      </c>
      <c r="B40" s="183" t="s">
        <v>144</v>
      </c>
      <c r="C40" s="184">
        <v>0</v>
      </c>
      <c r="D40" s="184">
        <v>0</v>
      </c>
      <c r="E40" s="184"/>
      <c r="F40" s="184"/>
      <c r="H40" s="175">
        <v>924</v>
      </c>
      <c r="I40" s="175">
        <v>140</v>
      </c>
    </row>
    <row r="41" spans="1:9" s="164" customFormat="1" ht="13.5" customHeight="1">
      <c r="A41" s="186" t="s">
        <v>145</v>
      </c>
      <c r="B41" s="190" t="s">
        <v>146</v>
      </c>
      <c r="C41" s="188">
        <v>0</v>
      </c>
      <c r="D41" s="188">
        <v>0</v>
      </c>
      <c r="E41" s="188"/>
      <c r="F41" s="188"/>
      <c r="H41" s="175"/>
      <c r="I41" s="175"/>
    </row>
    <row r="42" spans="1:9" s="164" customFormat="1" ht="13.5" customHeight="1">
      <c r="A42" s="186" t="s">
        <v>147</v>
      </c>
      <c r="B42" s="187" t="s">
        <v>148</v>
      </c>
      <c r="C42" s="188">
        <v>0</v>
      </c>
      <c r="D42" s="188">
        <v>0</v>
      </c>
      <c r="E42" s="188"/>
      <c r="F42" s="188"/>
      <c r="H42" s="175"/>
      <c r="I42" s="175"/>
    </row>
    <row r="43" spans="1:9" s="164" customFormat="1" ht="13.5" customHeight="1">
      <c r="A43" s="186" t="s">
        <v>149</v>
      </c>
      <c r="B43" s="187" t="s">
        <v>150</v>
      </c>
      <c r="C43" s="188">
        <v>0</v>
      </c>
      <c r="D43" s="188">
        <v>0</v>
      </c>
      <c r="E43" s="188"/>
      <c r="F43" s="188"/>
      <c r="H43" s="175"/>
      <c r="I43" s="175"/>
    </row>
    <row r="44" spans="1:9" s="164" customFormat="1" ht="13.5" customHeight="1">
      <c r="A44" s="186" t="s">
        <v>151</v>
      </c>
      <c r="B44" s="187" t="s">
        <v>152</v>
      </c>
      <c r="C44" s="188">
        <v>0</v>
      </c>
      <c r="D44" s="188">
        <v>0</v>
      </c>
      <c r="E44" s="188"/>
      <c r="F44" s="188"/>
      <c r="H44" s="175"/>
      <c r="I44" s="175"/>
    </row>
    <row r="45" spans="1:9" s="164" customFormat="1" ht="13.5" customHeight="1">
      <c r="A45" s="186" t="s">
        <v>153</v>
      </c>
      <c r="B45" s="190" t="s">
        <v>154</v>
      </c>
      <c r="C45" s="188">
        <v>0</v>
      </c>
      <c r="D45" s="188">
        <v>0</v>
      </c>
      <c r="E45" s="188"/>
      <c r="F45" s="188"/>
      <c r="H45" s="175"/>
      <c r="I45" s="175"/>
    </row>
    <row r="46" spans="1:9" s="164" customFormat="1" ht="13.5" customHeight="1">
      <c r="A46" s="186" t="s">
        <v>155</v>
      </c>
      <c r="B46" s="190" t="s">
        <v>156</v>
      </c>
      <c r="C46" s="188">
        <v>0</v>
      </c>
      <c r="D46" s="188"/>
      <c r="E46" s="188"/>
      <c r="F46" s="188"/>
      <c r="H46" s="175"/>
      <c r="I46" s="175"/>
    </row>
    <row r="47" spans="1:9" s="164" customFormat="1" ht="13.5" customHeight="1">
      <c r="A47" s="186" t="s">
        <v>157</v>
      </c>
      <c r="B47" s="190" t="s">
        <v>158</v>
      </c>
      <c r="C47" s="188">
        <v>0</v>
      </c>
      <c r="D47" s="188"/>
      <c r="E47" s="188"/>
      <c r="F47" s="188"/>
      <c r="H47" s="175"/>
      <c r="I47" s="175"/>
    </row>
    <row r="48" spans="1:9" s="164" customFormat="1" ht="13.5" customHeight="1">
      <c r="A48" s="186" t="s">
        <v>159</v>
      </c>
      <c r="B48" s="190" t="s">
        <v>160</v>
      </c>
      <c r="C48" s="188">
        <v>30</v>
      </c>
      <c r="D48" s="188">
        <v>30</v>
      </c>
      <c r="E48" s="188"/>
      <c r="F48" s="188"/>
      <c r="H48" s="175"/>
      <c r="I48" s="175"/>
    </row>
    <row r="49" spans="1:9" ht="13.5">
      <c r="A49" s="182" t="s">
        <v>161</v>
      </c>
      <c r="B49" s="191" t="s">
        <v>162</v>
      </c>
      <c r="C49" s="184">
        <v>4445</v>
      </c>
      <c r="D49" s="184">
        <v>3928</v>
      </c>
      <c r="E49" s="184">
        <v>517</v>
      </c>
      <c r="F49" s="184"/>
      <c r="H49" s="175">
        <v>132</v>
      </c>
      <c r="I49" s="175">
        <v>200</v>
      </c>
    </row>
    <row r="50" spans="1:9" ht="13.5" customHeight="1">
      <c r="A50" s="182" t="s">
        <v>163</v>
      </c>
      <c r="B50" s="191" t="s">
        <v>164</v>
      </c>
      <c r="C50" s="184">
        <v>0</v>
      </c>
      <c r="D50" s="184">
        <v>0</v>
      </c>
      <c r="E50" s="184"/>
      <c r="F50" s="184"/>
      <c r="H50" s="175"/>
      <c r="I50" s="175"/>
    </row>
    <row r="51" spans="1:9" ht="13.5" customHeight="1">
      <c r="A51" s="182" t="s">
        <v>165</v>
      </c>
      <c r="B51" s="191" t="s">
        <v>166</v>
      </c>
      <c r="C51" s="184">
        <v>71</v>
      </c>
      <c r="D51" s="184">
        <v>71</v>
      </c>
      <c r="E51" s="184"/>
      <c r="F51" s="184"/>
      <c r="H51" s="175">
        <v>593</v>
      </c>
      <c r="I51" s="175">
        <v>220</v>
      </c>
    </row>
    <row r="52" spans="1:9" s="164" customFormat="1" ht="13.5" customHeight="1">
      <c r="A52" s="186" t="s">
        <v>167</v>
      </c>
      <c r="B52" s="189" t="s">
        <v>168</v>
      </c>
      <c r="C52" s="188">
        <v>149</v>
      </c>
      <c r="D52" s="188">
        <v>149</v>
      </c>
      <c r="E52" s="188"/>
      <c r="F52" s="188"/>
      <c r="H52" s="175"/>
      <c r="I52" s="175"/>
    </row>
    <row r="53" spans="1:9" s="164" customFormat="1" ht="13.5" customHeight="1">
      <c r="A53" s="186" t="s">
        <v>169</v>
      </c>
      <c r="B53" s="190" t="s">
        <v>170</v>
      </c>
      <c r="C53" s="188">
        <v>823</v>
      </c>
      <c r="D53" s="188">
        <v>638</v>
      </c>
      <c r="E53" s="188">
        <v>173</v>
      </c>
      <c r="F53" s="188">
        <v>12</v>
      </c>
      <c r="H53" s="175"/>
      <c r="I53" s="175"/>
    </row>
    <row r="54" spans="1:9" s="164" customFormat="1" ht="13.5" customHeight="1">
      <c r="A54" s="186" t="s">
        <v>171</v>
      </c>
      <c r="B54" s="190" t="s">
        <v>172</v>
      </c>
      <c r="C54" s="188">
        <v>0</v>
      </c>
      <c r="D54" s="188">
        <v>0</v>
      </c>
      <c r="E54" s="188"/>
      <c r="F54" s="188"/>
      <c r="H54" s="175"/>
      <c r="I54" s="175"/>
    </row>
    <row r="55" spans="1:9" s="164" customFormat="1" ht="13.5" customHeight="1">
      <c r="A55" s="186" t="s">
        <v>173</v>
      </c>
      <c r="B55" s="190" t="s">
        <v>174</v>
      </c>
      <c r="C55" s="188">
        <v>0</v>
      </c>
      <c r="D55" s="188">
        <v>0</v>
      </c>
      <c r="E55" s="188"/>
      <c r="F55" s="188"/>
      <c r="H55" s="175"/>
      <c r="I55" s="175"/>
    </row>
    <row r="56" spans="1:9" s="164" customFormat="1" ht="13.5" customHeight="1">
      <c r="A56" s="186" t="s">
        <v>175</v>
      </c>
      <c r="B56" s="187" t="s">
        <v>176</v>
      </c>
      <c r="C56" s="188">
        <v>0</v>
      </c>
      <c r="D56" s="188">
        <v>0</v>
      </c>
      <c r="E56" s="188"/>
      <c r="F56" s="188"/>
      <c r="H56" s="175"/>
      <c r="I56" s="175"/>
    </row>
    <row r="57" spans="1:9" s="164" customFormat="1" ht="13.5" customHeight="1">
      <c r="A57" s="186" t="s">
        <v>177</v>
      </c>
      <c r="B57" s="187" t="s">
        <v>178</v>
      </c>
      <c r="C57" s="188">
        <v>0</v>
      </c>
      <c r="D57" s="188">
        <v>0</v>
      </c>
      <c r="E57" s="188"/>
      <c r="F57" s="188"/>
      <c r="H57" s="175"/>
      <c r="I57" s="175"/>
    </row>
    <row r="58" spans="1:9" s="164" customFormat="1" ht="13.5" customHeight="1">
      <c r="A58" s="186" t="s">
        <v>179</v>
      </c>
      <c r="B58" s="187" t="s">
        <v>180</v>
      </c>
      <c r="C58" s="188">
        <v>0</v>
      </c>
      <c r="D58" s="188">
        <v>0</v>
      </c>
      <c r="E58" s="188"/>
      <c r="F58" s="188"/>
      <c r="H58" s="175"/>
      <c r="I58" s="175"/>
    </row>
    <row r="59" spans="1:9" s="164" customFormat="1" ht="13.5" customHeight="1">
      <c r="A59" s="186" t="s">
        <v>181</v>
      </c>
      <c r="B59" s="190" t="s">
        <v>182</v>
      </c>
      <c r="C59" s="188">
        <v>690</v>
      </c>
      <c r="D59" s="188">
        <v>690</v>
      </c>
      <c r="E59" s="188"/>
      <c r="F59" s="188"/>
      <c r="H59" s="175"/>
      <c r="I59" s="175"/>
    </row>
    <row r="60" spans="1:9" s="164" customFormat="1" ht="13.5" customHeight="1">
      <c r="A60" s="186" t="s">
        <v>183</v>
      </c>
      <c r="B60" s="187" t="s">
        <v>184</v>
      </c>
      <c r="C60" s="188">
        <v>32266</v>
      </c>
      <c r="D60" s="188">
        <v>22357</v>
      </c>
      <c r="E60" s="188">
        <v>6181</v>
      </c>
      <c r="F60" s="188">
        <v>3728</v>
      </c>
      <c r="H60" s="175"/>
      <c r="I60" s="175"/>
    </row>
    <row r="61" spans="1:9" ht="13.5" customHeight="1">
      <c r="A61" s="182" t="s">
        <v>185</v>
      </c>
      <c r="B61" s="192" t="s">
        <v>186</v>
      </c>
      <c r="C61" s="184">
        <v>2510</v>
      </c>
      <c r="D61" s="184">
        <v>2149</v>
      </c>
      <c r="E61" s="184">
        <v>216</v>
      </c>
      <c r="F61" s="184">
        <v>145</v>
      </c>
      <c r="H61" s="175"/>
      <c r="I61" s="175"/>
    </row>
    <row r="62" spans="1:9" ht="13.5" customHeight="1">
      <c r="A62" s="182" t="s">
        <v>187</v>
      </c>
      <c r="B62" s="191" t="s">
        <v>188</v>
      </c>
      <c r="C62" s="184">
        <v>0</v>
      </c>
      <c r="D62" s="184">
        <v>0</v>
      </c>
      <c r="E62" s="184"/>
      <c r="F62" s="184"/>
      <c r="H62" s="175">
        <v>1329</v>
      </c>
      <c r="I62" s="175">
        <v>200</v>
      </c>
    </row>
    <row r="63" spans="1:9" s="164" customFormat="1" ht="13.5" customHeight="1">
      <c r="A63" s="186" t="s">
        <v>189</v>
      </c>
      <c r="B63" s="189" t="s">
        <v>190</v>
      </c>
      <c r="C63" s="188">
        <v>0</v>
      </c>
      <c r="D63" s="188">
        <v>0</v>
      </c>
      <c r="E63" s="188"/>
      <c r="F63" s="188"/>
      <c r="H63" s="175"/>
      <c r="I63" s="175"/>
    </row>
    <row r="64" spans="1:9" s="164" customFormat="1" ht="13.5" customHeight="1">
      <c r="A64" s="186" t="s">
        <v>191</v>
      </c>
      <c r="B64" s="189" t="s">
        <v>192</v>
      </c>
      <c r="C64" s="188">
        <v>0</v>
      </c>
      <c r="D64" s="188">
        <v>0</v>
      </c>
      <c r="E64" s="188"/>
      <c r="F64" s="188"/>
      <c r="H64" s="175"/>
      <c r="I64" s="175"/>
    </row>
    <row r="65" spans="1:9" s="164" customFormat="1" ht="13.5" customHeight="1">
      <c r="A65" s="186" t="s">
        <v>193</v>
      </c>
      <c r="B65" s="189" t="s">
        <v>194</v>
      </c>
      <c r="C65" s="188">
        <v>0</v>
      </c>
      <c r="D65" s="188">
        <v>0</v>
      </c>
      <c r="E65" s="188"/>
      <c r="F65" s="188"/>
      <c r="H65" s="175"/>
      <c r="I65" s="175"/>
    </row>
    <row r="66" spans="1:9" s="164" customFormat="1" ht="13.5" customHeight="1">
      <c r="A66" s="186" t="s">
        <v>195</v>
      </c>
      <c r="B66" s="189" t="s">
        <v>196</v>
      </c>
      <c r="C66" s="188">
        <v>751</v>
      </c>
      <c r="D66" s="188">
        <v>751</v>
      </c>
      <c r="E66" s="188"/>
      <c r="F66" s="188"/>
      <c r="H66" s="175"/>
      <c r="I66" s="175"/>
    </row>
    <row r="67" spans="1:9" s="164" customFormat="1" ht="13.5" customHeight="1">
      <c r="A67" s="186" t="s">
        <v>197</v>
      </c>
      <c r="B67" s="189" t="s">
        <v>198</v>
      </c>
      <c r="C67" s="188">
        <v>150</v>
      </c>
      <c r="D67" s="188">
        <v>0</v>
      </c>
      <c r="E67" s="188"/>
      <c r="F67" s="188">
        <v>150</v>
      </c>
      <c r="H67" s="175"/>
      <c r="I67" s="175"/>
    </row>
    <row r="68" spans="1:9" s="164" customFormat="1" ht="13.5" customHeight="1">
      <c r="A68" s="186" t="s">
        <v>199</v>
      </c>
      <c r="B68" s="190" t="s">
        <v>200</v>
      </c>
      <c r="C68" s="188">
        <v>205</v>
      </c>
      <c r="D68" s="188">
        <v>202</v>
      </c>
      <c r="E68" s="188"/>
      <c r="F68" s="188">
        <v>3</v>
      </c>
      <c r="H68" s="175"/>
      <c r="I68" s="175"/>
    </row>
    <row r="69" spans="1:9" s="164" customFormat="1" ht="13.5" customHeight="1">
      <c r="A69" s="186" t="s">
        <v>201</v>
      </c>
      <c r="B69" s="187" t="s">
        <v>202</v>
      </c>
      <c r="C69" s="188">
        <v>112</v>
      </c>
      <c r="D69" s="188">
        <v>112</v>
      </c>
      <c r="E69" s="188"/>
      <c r="F69" s="188"/>
      <c r="H69" s="175"/>
      <c r="I69" s="175"/>
    </row>
    <row r="70" spans="1:9" s="164" customFormat="1" ht="13.5" customHeight="1">
      <c r="A70" s="186" t="s">
        <v>203</v>
      </c>
      <c r="B70" s="187" t="s">
        <v>204</v>
      </c>
      <c r="C70" s="188">
        <v>0</v>
      </c>
      <c r="D70" s="188">
        <v>0</v>
      </c>
      <c r="E70" s="188"/>
      <c r="F70" s="188"/>
      <c r="H70" s="175"/>
      <c r="I70" s="175"/>
    </row>
    <row r="71" spans="1:9" s="164" customFormat="1" ht="13.5" customHeight="1">
      <c r="A71" s="186" t="s">
        <v>205</v>
      </c>
      <c r="B71" s="187" t="s">
        <v>206</v>
      </c>
      <c r="C71" s="188">
        <v>2</v>
      </c>
      <c r="D71" s="188">
        <v>2</v>
      </c>
      <c r="E71" s="188"/>
      <c r="F71" s="188"/>
      <c r="H71" s="175"/>
      <c r="I71" s="175"/>
    </row>
    <row r="72" spans="1:9" s="164" customFormat="1" ht="13.5" customHeight="1">
      <c r="A72" s="194" t="s">
        <v>207</v>
      </c>
      <c r="B72" s="195" t="s">
        <v>208</v>
      </c>
      <c r="C72" s="196">
        <v>0</v>
      </c>
      <c r="D72" s="196">
        <v>0</v>
      </c>
      <c r="E72" s="196"/>
      <c r="F72" s="196"/>
      <c r="H72" s="175"/>
      <c r="I72" s="175"/>
    </row>
    <row r="73" spans="1:9" s="164" customFormat="1" ht="13.5" customHeight="1">
      <c r="A73" s="186" t="s">
        <v>209</v>
      </c>
      <c r="B73" s="190" t="s">
        <v>210</v>
      </c>
      <c r="C73" s="188">
        <v>1363</v>
      </c>
      <c r="D73" s="188">
        <v>1363</v>
      </c>
      <c r="E73" s="188"/>
      <c r="F73" s="188"/>
      <c r="H73" s="175"/>
      <c r="I73" s="175"/>
    </row>
    <row r="74" spans="1:9" s="164" customFormat="1" ht="13.5" customHeight="1">
      <c r="A74" s="186" t="s">
        <v>211</v>
      </c>
      <c r="B74" s="190" t="s">
        <v>212</v>
      </c>
      <c r="C74" s="188">
        <v>0</v>
      </c>
      <c r="D74" s="188">
        <v>0</v>
      </c>
      <c r="E74" s="188"/>
      <c r="F74" s="188"/>
      <c r="H74" s="175"/>
      <c r="I74" s="175"/>
    </row>
    <row r="75" spans="1:9" s="164" customFormat="1" ht="13.5" customHeight="1">
      <c r="A75" s="186" t="s">
        <v>213</v>
      </c>
      <c r="B75" s="187" t="s">
        <v>214</v>
      </c>
      <c r="C75" s="188">
        <v>394</v>
      </c>
      <c r="D75" s="188">
        <v>293</v>
      </c>
      <c r="E75" s="188">
        <v>100</v>
      </c>
      <c r="F75" s="188">
        <v>1</v>
      </c>
      <c r="H75" s="175"/>
      <c r="I75" s="175"/>
    </row>
    <row r="76" spans="1:9" s="164" customFormat="1" ht="13.5" customHeight="1">
      <c r="A76" s="186" t="s">
        <v>215</v>
      </c>
      <c r="B76" s="190" t="s">
        <v>216</v>
      </c>
      <c r="C76" s="188">
        <v>0</v>
      </c>
      <c r="D76" s="188">
        <v>0</v>
      </c>
      <c r="E76" s="188"/>
      <c r="F76" s="188"/>
      <c r="H76" s="175"/>
      <c r="I76" s="175"/>
    </row>
    <row r="77" spans="1:9" s="164" customFormat="1" ht="13.5" customHeight="1">
      <c r="A77" s="186" t="s">
        <v>217</v>
      </c>
      <c r="B77" s="187" t="s">
        <v>218</v>
      </c>
      <c r="C77" s="188">
        <v>161</v>
      </c>
      <c r="D77" s="188">
        <v>161</v>
      </c>
      <c r="E77" s="188"/>
      <c r="F77" s="188"/>
      <c r="H77" s="175"/>
      <c r="I77" s="175"/>
    </row>
    <row r="78" spans="1:9" s="164" customFormat="1" ht="13.5" customHeight="1">
      <c r="A78" s="186" t="s">
        <v>219</v>
      </c>
      <c r="B78" s="187" t="s">
        <v>220</v>
      </c>
      <c r="C78" s="188">
        <v>367</v>
      </c>
      <c r="D78" s="188">
        <v>306</v>
      </c>
      <c r="E78" s="188"/>
      <c r="F78" s="188">
        <v>61</v>
      </c>
      <c r="H78" s="175"/>
      <c r="I78" s="175"/>
    </row>
    <row r="79" spans="1:9" s="164" customFormat="1" ht="13.5" customHeight="1">
      <c r="A79" s="186" t="s">
        <v>221</v>
      </c>
      <c r="B79" s="187" t="s">
        <v>222</v>
      </c>
      <c r="C79" s="188">
        <v>3306</v>
      </c>
      <c r="D79" s="188">
        <v>1248</v>
      </c>
      <c r="E79" s="188">
        <v>94</v>
      </c>
      <c r="F79" s="188">
        <v>1964</v>
      </c>
      <c r="H79" s="175"/>
      <c r="I79" s="175"/>
    </row>
    <row r="80" spans="1:9" ht="13.5">
      <c r="A80" s="182" t="s">
        <v>223</v>
      </c>
      <c r="B80" s="191" t="s">
        <v>224</v>
      </c>
      <c r="C80" s="184">
        <v>2945</v>
      </c>
      <c r="D80" s="184">
        <v>480</v>
      </c>
      <c r="E80" s="184">
        <v>673</v>
      </c>
      <c r="F80" s="184">
        <v>1792</v>
      </c>
      <c r="H80" s="175"/>
      <c r="I80" s="175"/>
    </row>
    <row r="81" spans="1:9" ht="13.5" customHeight="1">
      <c r="A81" s="182" t="s">
        <v>225</v>
      </c>
      <c r="B81" s="183" t="s">
        <v>226</v>
      </c>
      <c r="C81" s="184">
        <v>527</v>
      </c>
      <c r="D81" s="184">
        <v>307</v>
      </c>
      <c r="E81" s="184">
        <v>214</v>
      </c>
      <c r="F81" s="184">
        <v>6</v>
      </c>
      <c r="H81" s="175">
        <v>723</v>
      </c>
      <c r="I81" s="175">
        <v>150</v>
      </c>
    </row>
    <row r="82" spans="1:9" s="164" customFormat="1" ht="13.5" customHeight="1">
      <c r="A82" s="186" t="s">
        <v>227</v>
      </c>
      <c r="B82" s="190" t="s">
        <v>228</v>
      </c>
      <c r="C82" s="188">
        <v>0</v>
      </c>
      <c r="D82" s="188">
        <v>0</v>
      </c>
      <c r="E82" s="188"/>
      <c r="F82" s="188"/>
      <c r="H82" s="175"/>
      <c r="I82" s="175"/>
    </row>
    <row r="83" spans="1:9" s="164" customFormat="1" ht="13.5" customHeight="1">
      <c r="A83" s="186" t="s">
        <v>229</v>
      </c>
      <c r="B83" s="190" t="s">
        <v>230</v>
      </c>
      <c r="C83" s="188">
        <v>617</v>
      </c>
      <c r="D83" s="188">
        <v>504</v>
      </c>
      <c r="E83" s="188"/>
      <c r="F83" s="188">
        <v>113</v>
      </c>
      <c r="H83" s="175"/>
      <c r="I83" s="175"/>
    </row>
    <row r="84" spans="1:9" s="164" customFormat="1" ht="13.5" customHeight="1">
      <c r="A84" s="186" t="s">
        <v>231</v>
      </c>
      <c r="B84" s="197" t="s">
        <v>232</v>
      </c>
      <c r="C84" s="188">
        <v>1028</v>
      </c>
      <c r="D84" s="188">
        <v>800</v>
      </c>
      <c r="E84" s="188">
        <v>174</v>
      </c>
      <c r="F84" s="188">
        <v>54</v>
      </c>
      <c r="H84" s="175"/>
      <c r="I84" s="175"/>
    </row>
    <row r="85" spans="1:9" s="164" customFormat="1" ht="13.5" customHeight="1">
      <c r="A85" s="186" t="s">
        <v>233</v>
      </c>
      <c r="B85" s="187" t="s">
        <v>234</v>
      </c>
      <c r="C85" s="188">
        <v>1144</v>
      </c>
      <c r="D85" s="188">
        <v>926</v>
      </c>
      <c r="E85" s="188">
        <v>101</v>
      </c>
      <c r="F85" s="188">
        <v>117</v>
      </c>
      <c r="H85" s="175"/>
      <c r="I85" s="175"/>
    </row>
    <row r="86" spans="1:9" s="164" customFormat="1" ht="13.5" customHeight="1">
      <c r="A86" s="186" t="s">
        <v>235</v>
      </c>
      <c r="B86" s="187" t="s">
        <v>236</v>
      </c>
      <c r="C86" s="188">
        <v>399</v>
      </c>
      <c r="D86" s="188">
        <v>399</v>
      </c>
      <c r="E86" s="188"/>
      <c r="F86" s="188"/>
      <c r="H86" s="175"/>
      <c r="I86" s="175"/>
    </row>
    <row r="87" spans="1:9" ht="13.5">
      <c r="A87" s="182" t="s">
        <v>237</v>
      </c>
      <c r="B87" s="191" t="s">
        <v>238</v>
      </c>
      <c r="C87" s="184">
        <v>12364</v>
      </c>
      <c r="D87" s="184">
        <v>10932</v>
      </c>
      <c r="E87" s="184">
        <v>1432</v>
      </c>
      <c r="F87" s="184"/>
      <c r="H87" s="175"/>
      <c r="I87" s="175"/>
    </row>
    <row r="88" spans="1:9" s="164" customFormat="1" ht="13.5" customHeight="1">
      <c r="A88" s="186" t="s">
        <v>239</v>
      </c>
      <c r="B88" s="189" t="s">
        <v>240</v>
      </c>
      <c r="C88" s="188">
        <v>0</v>
      </c>
      <c r="D88" s="188">
        <v>0</v>
      </c>
      <c r="E88" s="188"/>
      <c r="F88" s="188"/>
      <c r="H88" s="175"/>
      <c r="I88" s="175"/>
    </row>
    <row r="89" spans="1:9" s="164" customFormat="1" ht="13.5" customHeight="1">
      <c r="A89" s="194" t="s">
        <v>241</v>
      </c>
      <c r="B89" s="195" t="s">
        <v>242</v>
      </c>
      <c r="C89" s="196">
        <v>2500</v>
      </c>
      <c r="D89" s="196">
        <v>1209</v>
      </c>
      <c r="E89" s="196">
        <v>1251</v>
      </c>
      <c r="F89" s="196">
        <v>40</v>
      </c>
      <c r="H89" s="175"/>
      <c r="I89" s="175"/>
    </row>
    <row r="90" spans="1:9" s="164" customFormat="1" ht="13.5" customHeight="1">
      <c r="A90" s="186" t="s">
        <v>243</v>
      </c>
      <c r="B90" s="190" t="s">
        <v>244</v>
      </c>
      <c r="C90" s="188">
        <v>1291</v>
      </c>
      <c r="D90" s="188">
        <v>331</v>
      </c>
      <c r="E90" s="188">
        <v>715</v>
      </c>
      <c r="F90" s="188">
        <v>245</v>
      </c>
      <c r="H90" s="175"/>
      <c r="I90" s="175"/>
    </row>
    <row r="91" spans="1:9" s="164" customFormat="1" ht="13.5" customHeight="1">
      <c r="A91" s="186" t="s">
        <v>245</v>
      </c>
      <c r="B91" s="187" t="s">
        <v>246</v>
      </c>
      <c r="C91" s="188">
        <v>261</v>
      </c>
      <c r="D91" s="188">
        <v>115</v>
      </c>
      <c r="E91" s="188">
        <v>114</v>
      </c>
      <c r="F91" s="188">
        <v>32</v>
      </c>
      <c r="H91" s="175"/>
      <c r="I91" s="175"/>
    </row>
    <row r="92" spans="1:9" s="164" customFormat="1" ht="13.5" customHeight="1">
      <c r="A92" s="186" t="s">
        <v>247</v>
      </c>
      <c r="B92" s="187" t="s">
        <v>248</v>
      </c>
      <c r="C92" s="188">
        <v>507</v>
      </c>
      <c r="D92" s="188">
        <v>333</v>
      </c>
      <c r="E92" s="188"/>
      <c r="F92" s="188">
        <v>174</v>
      </c>
      <c r="H92" s="175"/>
      <c r="I92" s="175"/>
    </row>
    <row r="93" spans="1:9" s="164" customFormat="1" ht="13.5" customHeight="1">
      <c r="A93" s="186" t="s">
        <v>249</v>
      </c>
      <c r="B93" s="190" t="s">
        <v>250</v>
      </c>
      <c r="C93" s="188">
        <v>528</v>
      </c>
      <c r="D93" s="188">
        <v>279</v>
      </c>
      <c r="E93" s="188">
        <v>165</v>
      </c>
      <c r="F93" s="188">
        <v>84</v>
      </c>
      <c r="H93" s="175"/>
      <c r="I93" s="175"/>
    </row>
    <row r="94" spans="1:9" s="164" customFormat="1" ht="13.5" customHeight="1">
      <c r="A94" s="186" t="s">
        <v>251</v>
      </c>
      <c r="B94" s="190" t="s">
        <v>252</v>
      </c>
      <c r="C94" s="188">
        <v>0</v>
      </c>
      <c r="D94" s="188">
        <v>0</v>
      </c>
      <c r="E94" s="188"/>
      <c r="F94" s="188"/>
      <c r="H94" s="175"/>
      <c r="I94" s="175"/>
    </row>
    <row r="95" spans="1:9" s="164" customFormat="1" ht="13.5" customHeight="1">
      <c r="A95" s="186" t="s">
        <v>253</v>
      </c>
      <c r="B95" s="190" t="s">
        <v>254</v>
      </c>
      <c r="C95" s="188">
        <v>6099</v>
      </c>
      <c r="D95" s="188">
        <v>241</v>
      </c>
      <c r="E95" s="188">
        <v>5858</v>
      </c>
      <c r="F95" s="188"/>
      <c r="H95" s="175"/>
      <c r="I95" s="175"/>
    </row>
    <row r="96" spans="1:9" s="164" customFormat="1" ht="13.5" customHeight="1">
      <c r="A96" s="186" t="s">
        <v>255</v>
      </c>
      <c r="B96" s="190" t="s">
        <v>256</v>
      </c>
      <c r="C96" s="188">
        <v>16</v>
      </c>
      <c r="D96" s="188">
        <v>16</v>
      </c>
      <c r="E96" s="188"/>
      <c r="F96" s="188"/>
      <c r="H96" s="175"/>
      <c r="I96" s="175"/>
    </row>
    <row r="97" spans="1:9" s="164" customFormat="1" ht="13.5" customHeight="1">
      <c r="A97" s="186" t="s">
        <v>257</v>
      </c>
      <c r="B97" s="190" t="s">
        <v>258</v>
      </c>
      <c r="C97" s="188">
        <v>87</v>
      </c>
      <c r="D97" s="188">
        <v>87</v>
      </c>
      <c r="E97" s="188"/>
      <c r="F97" s="188"/>
      <c r="H97" s="175"/>
      <c r="I97" s="175"/>
    </row>
    <row r="98" spans="1:9" s="164" customFormat="1" ht="13.5" customHeight="1">
      <c r="A98" s="186" t="s">
        <v>259</v>
      </c>
      <c r="B98" s="190" t="s">
        <v>260</v>
      </c>
      <c r="C98" s="188">
        <v>0</v>
      </c>
      <c r="D98" s="188">
        <v>0</v>
      </c>
      <c r="E98" s="188"/>
      <c r="F98" s="188"/>
      <c r="H98" s="175"/>
      <c r="I98" s="175"/>
    </row>
    <row r="99" spans="1:9" s="164" customFormat="1" ht="13.5" customHeight="1">
      <c r="A99" s="186" t="s">
        <v>261</v>
      </c>
      <c r="B99" s="190" t="s">
        <v>262</v>
      </c>
      <c r="C99" s="188">
        <v>0</v>
      </c>
      <c r="D99" s="188">
        <v>0</v>
      </c>
      <c r="E99" s="188"/>
      <c r="F99" s="188"/>
      <c r="H99" s="175"/>
      <c r="I99" s="175"/>
    </row>
    <row r="100" spans="1:9" s="164" customFormat="1" ht="13.5" customHeight="1">
      <c r="A100" s="186" t="s">
        <v>263</v>
      </c>
      <c r="B100" s="187" t="s">
        <v>264</v>
      </c>
      <c r="C100" s="188">
        <v>5268</v>
      </c>
      <c r="D100" s="188">
        <v>1030</v>
      </c>
      <c r="E100" s="188">
        <v>4238</v>
      </c>
      <c r="F100" s="188"/>
      <c r="H100" s="175"/>
      <c r="I100" s="175"/>
    </row>
    <row r="101" spans="1:9" s="164" customFormat="1" ht="13.5" customHeight="1">
      <c r="A101" s="186" t="s">
        <v>265</v>
      </c>
      <c r="B101" s="187" t="s">
        <v>266</v>
      </c>
      <c r="C101" s="188">
        <v>0</v>
      </c>
      <c r="D101" s="188">
        <v>0</v>
      </c>
      <c r="E101" s="188"/>
      <c r="F101" s="188"/>
      <c r="H101" s="175"/>
      <c r="I101" s="175"/>
    </row>
    <row r="102" spans="1:9" ht="13.5" customHeight="1">
      <c r="A102" s="182" t="s">
        <v>267</v>
      </c>
      <c r="B102" s="198" t="s">
        <v>268</v>
      </c>
      <c r="C102" s="184">
        <v>242</v>
      </c>
      <c r="D102" s="184">
        <v>237</v>
      </c>
      <c r="E102" s="184"/>
      <c r="F102" s="184">
        <v>5</v>
      </c>
      <c r="H102" s="175"/>
      <c r="I102" s="175"/>
    </row>
    <row r="103" spans="1:9" ht="13.5" customHeight="1">
      <c r="A103" s="182" t="s">
        <v>269</v>
      </c>
      <c r="B103" s="183" t="s">
        <v>270</v>
      </c>
      <c r="C103" s="184">
        <v>100</v>
      </c>
      <c r="D103" s="184">
        <v>100</v>
      </c>
      <c r="E103" s="184"/>
      <c r="F103" s="184"/>
      <c r="H103" s="175">
        <v>2469</v>
      </c>
      <c r="I103" s="175">
        <v>880</v>
      </c>
    </row>
    <row r="104" spans="1:9" s="164" customFormat="1" ht="13.5" customHeight="1">
      <c r="A104" s="186" t="s">
        <v>271</v>
      </c>
      <c r="B104" s="190" t="s">
        <v>272</v>
      </c>
      <c r="C104" s="188">
        <v>778</v>
      </c>
      <c r="D104" s="188">
        <v>778</v>
      </c>
      <c r="E104" s="188"/>
      <c r="F104" s="188"/>
      <c r="H104" s="175"/>
      <c r="I104" s="175"/>
    </row>
    <row r="105" spans="1:9" s="164" customFormat="1" ht="13.5" customHeight="1">
      <c r="A105" s="186" t="s">
        <v>273</v>
      </c>
      <c r="B105" s="190" t="s">
        <v>274</v>
      </c>
      <c r="C105" s="188">
        <v>1109</v>
      </c>
      <c r="D105" s="188">
        <v>998</v>
      </c>
      <c r="E105" s="188"/>
      <c r="F105" s="188">
        <v>111</v>
      </c>
      <c r="H105" s="175"/>
      <c r="I105" s="175"/>
    </row>
    <row r="106" spans="1:9" s="164" customFormat="1" ht="13.5" customHeight="1">
      <c r="A106" s="186" t="s">
        <v>275</v>
      </c>
      <c r="B106" s="187" t="s">
        <v>276</v>
      </c>
      <c r="C106" s="188">
        <v>2077</v>
      </c>
      <c r="D106" s="188">
        <v>1658</v>
      </c>
      <c r="E106" s="188">
        <v>151</v>
      </c>
      <c r="F106" s="188">
        <v>268</v>
      </c>
      <c r="H106" s="175"/>
      <c r="I106" s="175"/>
    </row>
    <row r="107" spans="1:9" s="164" customFormat="1" ht="13.5" customHeight="1">
      <c r="A107" s="186" t="s">
        <v>277</v>
      </c>
      <c r="B107" s="187" t="s">
        <v>278</v>
      </c>
      <c r="C107" s="188">
        <v>2766</v>
      </c>
      <c r="D107" s="188">
        <v>2363</v>
      </c>
      <c r="E107" s="188">
        <v>364</v>
      </c>
      <c r="F107" s="188">
        <v>39</v>
      </c>
      <c r="H107" s="175"/>
      <c r="I107" s="175"/>
    </row>
    <row r="108" spans="1:9" s="164" customFormat="1" ht="13.5" customHeight="1">
      <c r="A108" s="186" t="s">
        <v>279</v>
      </c>
      <c r="B108" s="187" t="s">
        <v>280</v>
      </c>
      <c r="C108" s="188">
        <v>3857</v>
      </c>
      <c r="D108" s="188">
        <v>1023</v>
      </c>
      <c r="E108" s="188">
        <v>972</v>
      </c>
      <c r="F108" s="188">
        <v>1862</v>
      </c>
      <c r="H108" s="175"/>
      <c r="I108" s="175"/>
    </row>
    <row r="109" spans="1:9" s="164" customFormat="1" ht="13.5" customHeight="1">
      <c r="A109" s="186" t="s">
        <v>281</v>
      </c>
      <c r="B109" s="190" t="s">
        <v>282</v>
      </c>
      <c r="C109" s="188">
        <v>464</v>
      </c>
      <c r="D109" s="188">
        <v>196</v>
      </c>
      <c r="E109" s="188">
        <v>268</v>
      </c>
      <c r="F109" s="188"/>
      <c r="H109" s="175"/>
      <c r="I109" s="175"/>
    </row>
    <row r="110" spans="1:9" s="164" customFormat="1" ht="13.5" customHeight="1">
      <c r="A110" s="186" t="s">
        <v>283</v>
      </c>
      <c r="B110" s="190" t="s">
        <v>284</v>
      </c>
      <c r="C110" s="188">
        <v>4623</v>
      </c>
      <c r="D110" s="188">
        <v>4623</v>
      </c>
      <c r="E110" s="188"/>
      <c r="F110" s="188"/>
      <c r="H110" s="175"/>
      <c r="I110" s="175"/>
    </row>
    <row r="111" spans="1:9" ht="13.5" customHeight="1">
      <c r="A111" s="182" t="s">
        <v>285</v>
      </c>
      <c r="B111" s="199" t="s">
        <v>286</v>
      </c>
      <c r="C111" s="184">
        <v>214</v>
      </c>
      <c r="D111" s="184">
        <v>214</v>
      </c>
      <c r="E111" s="184"/>
      <c r="F111" s="184"/>
      <c r="H111" s="175"/>
      <c r="I111" s="175"/>
    </row>
    <row r="112" spans="1:9" ht="13.5" customHeight="1">
      <c r="A112" s="182" t="s">
        <v>287</v>
      </c>
      <c r="B112" s="183" t="s">
        <v>288</v>
      </c>
      <c r="C112" s="184">
        <v>17</v>
      </c>
      <c r="D112" s="184">
        <v>17</v>
      </c>
      <c r="E112" s="184"/>
      <c r="F112" s="184"/>
      <c r="H112" s="175">
        <v>649</v>
      </c>
      <c r="I112" s="175"/>
    </row>
    <row r="113" spans="1:9" s="164" customFormat="1" ht="13.5" customHeight="1">
      <c r="A113" s="186" t="s">
        <v>289</v>
      </c>
      <c r="B113" s="190" t="s">
        <v>290</v>
      </c>
      <c r="C113" s="188">
        <v>47</v>
      </c>
      <c r="D113" s="188">
        <v>0</v>
      </c>
      <c r="E113" s="188">
        <v>23</v>
      </c>
      <c r="F113" s="188">
        <v>24</v>
      </c>
      <c r="H113" s="175"/>
      <c r="I113" s="175"/>
    </row>
    <row r="114" spans="1:9" s="164" customFormat="1" ht="13.5" customHeight="1">
      <c r="A114" s="186" t="s">
        <v>291</v>
      </c>
      <c r="B114" s="190" t="s">
        <v>292</v>
      </c>
      <c r="C114" s="188">
        <v>303</v>
      </c>
      <c r="D114" s="188">
        <v>274</v>
      </c>
      <c r="E114" s="188">
        <v>29</v>
      </c>
      <c r="F114" s="188"/>
      <c r="H114" s="175"/>
      <c r="I114" s="175"/>
    </row>
    <row r="115" spans="1:9" s="164" customFormat="1" ht="13.5" customHeight="1">
      <c r="A115" s="186" t="s">
        <v>293</v>
      </c>
      <c r="B115" s="187" t="s">
        <v>294</v>
      </c>
      <c r="C115" s="188">
        <v>12</v>
      </c>
      <c r="D115" s="188">
        <v>12</v>
      </c>
      <c r="E115" s="188"/>
      <c r="F115" s="188"/>
      <c r="H115" s="175"/>
      <c r="I115" s="175"/>
    </row>
    <row r="116" spans="1:9" s="164" customFormat="1" ht="13.5" customHeight="1">
      <c r="A116" s="186" t="s">
        <v>295</v>
      </c>
      <c r="B116" s="187" t="s">
        <v>296</v>
      </c>
      <c r="C116" s="188">
        <v>87</v>
      </c>
      <c r="D116" s="188">
        <v>27</v>
      </c>
      <c r="E116" s="188"/>
      <c r="F116" s="188">
        <v>60</v>
      </c>
      <c r="H116" s="175"/>
      <c r="I116" s="175"/>
    </row>
    <row r="117" spans="1:9" s="164" customFormat="1" ht="13.5" customHeight="1">
      <c r="A117" s="186" t="s">
        <v>297</v>
      </c>
      <c r="B117" s="187" t="s">
        <v>298</v>
      </c>
      <c r="C117" s="188">
        <v>0</v>
      </c>
      <c r="D117" s="188"/>
      <c r="E117" s="188"/>
      <c r="F117" s="188"/>
      <c r="H117" s="175"/>
      <c r="I117" s="175"/>
    </row>
    <row r="118" spans="1:9" s="164" customFormat="1" ht="13.5" customHeight="1">
      <c r="A118" s="186" t="s">
        <v>299</v>
      </c>
      <c r="B118" s="190" t="s">
        <v>300</v>
      </c>
      <c r="C118" s="188">
        <v>771</v>
      </c>
      <c r="D118" s="188">
        <v>403</v>
      </c>
      <c r="E118" s="188">
        <v>101</v>
      </c>
      <c r="F118" s="188">
        <v>267</v>
      </c>
      <c r="H118" s="175"/>
      <c r="I118" s="175"/>
    </row>
    <row r="119" spans="1:9" ht="13.5" customHeight="1">
      <c r="A119" s="182" t="s">
        <v>301</v>
      </c>
      <c r="B119" s="183" t="s">
        <v>302</v>
      </c>
      <c r="C119" s="184">
        <v>0</v>
      </c>
      <c r="D119" s="184"/>
      <c r="E119" s="184"/>
      <c r="F119" s="184"/>
      <c r="H119" s="175"/>
      <c r="I119" s="175">
        <v>700</v>
      </c>
    </row>
    <row r="120" spans="1:9" s="164" customFormat="1" ht="13.5" customHeight="1">
      <c r="A120" s="186" t="s">
        <v>303</v>
      </c>
      <c r="B120" s="190" t="s">
        <v>304</v>
      </c>
      <c r="C120" s="188">
        <v>0</v>
      </c>
      <c r="D120" s="188"/>
      <c r="E120" s="188"/>
      <c r="F120" s="188"/>
      <c r="H120" s="175"/>
      <c r="I120" s="175"/>
    </row>
    <row r="121" spans="1:9" s="164" customFormat="1" ht="13.5" customHeight="1">
      <c r="A121" s="186" t="s">
        <v>305</v>
      </c>
      <c r="B121" s="187" t="s">
        <v>306</v>
      </c>
      <c r="C121" s="188">
        <v>1547</v>
      </c>
      <c r="D121" s="188">
        <v>420</v>
      </c>
      <c r="E121" s="188"/>
      <c r="F121" s="188">
        <v>1127</v>
      </c>
      <c r="H121" s="175"/>
      <c r="I121" s="175"/>
    </row>
    <row r="122" spans="1:9" s="164" customFormat="1" ht="13.5" customHeight="1">
      <c r="A122" s="194" t="s">
        <v>307</v>
      </c>
      <c r="B122" s="200" t="s">
        <v>308</v>
      </c>
      <c r="C122" s="196">
        <v>219</v>
      </c>
      <c r="D122" s="196">
        <v>0</v>
      </c>
      <c r="E122" s="196">
        <v>25</v>
      </c>
      <c r="F122" s="196">
        <v>194</v>
      </c>
      <c r="H122" s="175"/>
      <c r="I122" s="175"/>
    </row>
    <row r="123" spans="1:9" s="164" customFormat="1" ht="13.5" customHeight="1">
      <c r="A123" s="186" t="s">
        <v>309</v>
      </c>
      <c r="B123" s="187" t="s">
        <v>310</v>
      </c>
      <c r="C123" s="188">
        <v>125</v>
      </c>
      <c r="D123" s="188">
        <v>0</v>
      </c>
      <c r="E123" s="188"/>
      <c r="F123" s="188">
        <v>125</v>
      </c>
      <c r="H123" s="175"/>
      <c r="I123" s="175"/>
    </row>
    <row r="124" spans="1:9" s="164" customFormat="1" ht="13.5" customHeight="1">
      <c r="A124" s="186" t="s">
        <v>311</v>
      </c>
      <c r="B124" s="189" t="s">
        <v>312</v>
      </c>
      <c r="C124" s="188">
        <v>0</v>
      </c>
      <c r="D124" s="188">
        <v>0</v>
      </c>
      <c r="E124" s="188"/>
      <c r="F124" s="188"/>
      <c r="H124" s="175"/>
      <c r="I124" s="175"/>
    </row>
    <row r="125" spans="1:9" s="164" customFormat="1" ht="13.5" customHeight="1">
      <c r="A125" s="186" t="s">
        <v>313</v>
      </c>
      <c r="B125" s="190" t="s">
        <v>314</v>
      </c>
      <c r="C125" s="188">
        <v>0</v>
      </c>
      <c r="D125" s="188">
        <v>0</v>
      </c>
      <c r="E125" s="188"/>
      <c r="F125" s="188"/>
      <c r="H125" s="175"/>
      <c r="I125" s="175"/>
    </row>
    <row r="126" spans="1:9" s="164" customFormat="1" ht="13.5" customHeight="1">
      <c r="A126" s="186" t="s">
        <v>315</v>
      </c>
      <c r="B126" s="190" t="s">
        <v>316</v>
      </c>
      <c r="C126" s="188">
        <v>0</v>
      </c>
      <c r="D126" s="188">
        <v>0</v>
      </c>
      <c r="E126" s="188"/>
      <c r="F126" s="188"/>
      <c r="H126" s="175"/>
      <c r="I126" s="175"/>
    </row>
    <row r="127" spans="1:9" s="164" customFormat="1" ht="13.5" customHeight="1">
      <c r="A127" s="186" t="s">
        <v>317</v>
      </c>
      <c r="B127" s="190" t="s">
        <v>318</v>
      </c>
      <c r="C127" s="188">
        <v>0</v>
      </c>
      <c r="D127" s="188">
        <v>0</v>
      </c>
      <c r="E127" s="188"/>
      <c r="F127" s="188"/>
      <c r="H127" s="175"/>
      <c r="I127" s="175"/>
    </row>
    <row r="128" spans="1:9" s="164" customFormat="1" ht="13.5" customHeight="1">
      <c r="A128" s="186" t="s">
        <v>319</v>
      </c>
      <c r="B128" s="187" t="s">
        <v>320</v>
      </c>
      <c r="C128" s="188">
        <v>1047</v>
      </c>
      <c r="D128" s="188">
        <v>0</v>
      </c>
      <c r="E128" s="188"/>
      <c r="F128" s="188">
        <v>1047</v>
      </c>
      <c r="H128" s="175"/>
      <c r="I128" s="175"/>
    </row>
    <row r="129" spans="1:9" s="164" customFormat="1" ht="13.5" customHeight="1">
      <c r="A129" s="186" t="s">
        <v>321</v>
      </c>
      <c r="B129" s="190" t="s">
        <v>322</v>
      </c>
      <c r="C129" s="188">
        <v>0</v>
      </c>
      <c r="D129" s="188">
        <v>0</v>
      </c>
      <c r="E129" s="188"/>
      <c r="F129" s="188"/>
      <c r="H129" s="175"/>
      <c r="I129" s="175"/>
    </row>
    <row r="130" spans="1:9" s="164" customFormat="1" ht="13.5" customHeight="1">
      <c r="A130" s="186" t="s">
        <v>323</v>
      </c>
      <c r="B130" s="190" t="s">
        <v>324</v>
      </c>
      <c r="C130" s="188">
        <v>0</v>
      </c>
      <c r="D130" s="188">
        <v>0</v>
      </c>
      <c r="E130" s="188"/>
      <c r="F130" s="188"/>
      <c r="H130" s="175"/>
      <c r="I130" s="175"/>
    </row>
    <row r="131" spans="1:9" s="164" customFormat="1" ht="13.5" customHeight="1">
      <c r="A131" s="186" t="s">
        <v>325</v>
      </c>
      <c r="B131" s="190" t="s">
        <v>326</v>
      </c>
      <c r="C131" s="188">
        <v>0</v>
      </c>
      <c r="D131" s="188">
        <v>0</v>
      </c>
      <c r="E131" s="188"/>
      <c r="F131" s="188"/>
      <c r="H131" s="175"/>
      <c r="I131" s="175"/>
    </row>
    <row r="132" spans="1:9" s="164" customFormat="1" ht="13.5" customHeight="1">
      <c r="A132" s="186" t="s">
        <v>327</v>
      </c>
      <c r="B132" s="190" t="s">
        <v>328</v>
      </c>
      <c r="C132" s="188">
        <v>18</v>
      </c>
      <c r="D132" s="188">
        <v>0</v>
      </c>
      <c r="E132" s="188"/>
      <c r="F132" s="188">
        <v>18</v>
      </c>
      <c r="H132" s="175"/>
      <c r="I132" s="175"/>
    </row>
    <row r="133" spans="1:9" s="164" customFormat="1" ht="13.5" customHeight="1">
      <c r="A133" s="186" t="s">
        <v>329</v>
      </c>
      <c r="B133" s="190" t="s">
        <v>330</v>
      </c>
      <c r="C133" s="188">
        <v>1303</v>
      </c>
      <c r="D133" s="188">
        <v>1303</v>
      </c>
      <c r="E133" s="188"/>
      <c r="F133" s="188"/>
      <c r="H133" s="175"/>
      <c r="I133" s="175"/>
    </row>
    <row r="134" spans="1:9" ht="13.5" customHeight="1">
      <c r="A134" s="182" t="s">
        <v>331</v>
      </c>
      <c r="B134" s="183" t="s">
        <v>332</v>
      </c>
      <c r="C134" s="184">
        <v>0</v>
      </c>
      <c r="D134" s="184">
        <v>0</v>
      </c>
      <c r="E134" s="184"/>
      <c r="F134" s="184"/>
      <c r="H134" s="175"/>
      <c r="I134" s="175"/>
    </row>
    <row r="135" spans="1:9" ht="13.5" customHeight="1">
      <c r="A135" s="182" t="s">
        <v>333</v>
      </c>
      <c r="B135" s="183" t="s">
        <v>334</v>
      </c>
      <c r="C135" s="184">
        <v>8358</v>
      </c>
      <c r="D135" s="184">
        <v>3663</v>
      </c>
      <c r="E135" s="184"/>
      <c r="F135" s="184">
        <v>4695</v>
      </c>
      <c r="H135" s="175">
        <v>271</v>
      </c>
      <c r="I135" s="175">
        <v>100</v>
      </c>
    </row>
    <row r="136" spans="1:9" s="164" customFormat="1" ht="13.5" customHeight="1">
      <c r="A136" s="186" t="s">
        <v>335</v>
      </c>
      <c r="B136" s="190" t="s">
        <v>336</v>
      </c>
      <c r="C136" s="188">
        <v>200</v>
      </c>
      <c r="D136" s="188">
        <v>200</v>
      </c>
      <c r="E136" s="188"/>
      <c r="F136" s="188"/>
      <c r="H136" s="175"/>
      <c r="I136" s="175"/>
    </row>
    <row r="137" spans="1:9" s="164" customFormat="1" ht="13.5" customHeight="1">
      <c r="A137" s="186" t="s">
        <v>337</v>
      </c>
      <c r="B137" s="187" t="s">
        <v>338</v>
      </c>
      <c r="C137" s="188">
        <v>0</v>
      </c>
      <c r="D137" s="188">
        <v>0</v>
      </c>
      <c r="E137" s="188"/>
      <c r="F137" s="188"/>
      <c r="H137" s="175"/>
      <c r="I137" s="175"/>
    </row>
    <row r="138" spans="1:9" s="164" customFormat="1" ht="13.5" customHeight="1">
      <c r="A138" s="186" t="s">
        <v>339</v>
      </c>
      <c r="B138" s="187" t="s">
        <v>340</v>
      </c>
      <c r="C138" s="188">
        <v>0</v>
      </c>
      <c r="D138" s="188">
        <v>0</v>
      </c>
      <c r="E138" s="188"/>
      <c r="F138" s="188"/>
      <c r="H138" s="175"/>
      <c r="I138" s="175"/>
    </row>
    <row r="139" spans="1:9" s="164" customFormat="1" ht="13.5" customHeight="1">
      <c r="A139" s="186" t="s">
        <v>341</v>
      </c>
      <c r="B139" s="187" t="s">
        <v>342</v>
      </c>
      <c r="C139" s="188">
        <v>23975</v>
      </c>
      <c r="D139" s="188">
        <v>8330</v>
      </c>
      <c r="E139" s="188">
        <v>9988</v>
      </c>
      <c r="F139" s="188">
        <v>5657</v>
      </c>
      <c r="H139" s="175"/>
      <c r="I139" s="175"/>
    </row>
    <row r="140" spans="1:9" ht="13.5" customHeight="1">
      <c r="A140" s="182" t="s">
        <v>343</v>
      </c>
      <c r="B140" s="199" t="s">
        <v>344</v>
      </c>
      <c r="C140" s="184">
        <v>5737</v>
      </c>
      <c r="D140" s="184">
        <v>2441</v>
      </c>
      <c r="E140" s="184">
        <v>398</v>
      </c>
      <c r="F140" s="184">
        <v>2898</v>
      </c>
      <c r="H140" s="175"/>
      <c r="I140" s="175">
        <v>350</v>
      </c>
    </row>
    <row r="141" spans="1:9" s="164" customFormat="1" ht="13.5" customHeight="1">
      <c r="A141" s="194" t="s">
        <v>345</v>
      </c>
      <c r="B141" s="195" t="s">
        <v>346</v>
      </c>
      <c r="C141" s="196">
        <v>4921</v>
      </c>
      <c r="D141" s="196">
        <v>550</v>
      </c>
      <c r="E141" s="196">
        <v>2879</v>
      </c>
      <c r="F141" s="196">
        <v>1492</v>
      </c>
      <c r="H141" s="175"/>
      <c r="I141" s="175"/>
    </row>
    <row r="142" spans="1:9" s="164" customFormat="1" ht="13.5" customHeight="1">
      <c r="A142" s="186" t="s">
        <v>347</v>
      </c>
      <c r="B142" s="190" t="s">
        <v>348</v>
      </c>
      <c r="C142" s="188">
        <v>13167</v>
      </c>
      <c r="D142" s="188">
        <v>1741</v>
      </c>
      <c r="E142" s="188">
        <v>7116</v>
      </c>
      <c r="F142" s="188">
        <v>4310</v>
      </c>
      <c r="H142" s="175"/>
      <c r="I142" s="175"/>
    </row>
    <row r="143" spans="1:9" s="164" customFormat="1" ht="13.5" customHeight="1">
      <c r="A143" s="186" t="s">
        <v>349</v>
      </c>
      <c r="B143" s="187" t="s">
        <v>350</v>
      </c>
      <c r="C143" s="188">
        <v>4359</v>
      </c>
      <c r="D143" s="188">
        <v>3091</v>
      </c>
      <c r="E143" s="188">
        <v>858</v>
      </c>
      <c r="F143" s="188">
        <v>410</v>
      </c>
      <c r="H143" s="175"/>
      <c r="I143" s="175"/>
    </row>
    <row r="144" spans="1:9" s="164" customFormat="1" ht="13.5" customHeight="1">
      <c r="A144" s="186" t="s">
        <v>351</v>
      </c>
      <c r="B144" s="187" t="s">
        <v>352</v>
      </c>
      <c r="C144" s="188">
        <v>3412</v>
      </c>
      <c r="D144" s="188">
        <v>976</v>
      </c>
      <c r="E144" s="188">
        <v>2436</v>
      </c>
      <c r="F144" s="188"/>
      <c r="H144" s="175"/>
      <c r="I144" s="175"/>
    </row>
    <row r="145" spans="1:9" s="164" customFormat="1" ht="13.5" customHeight="1">
      <c r="A145" s="186" t="s">
        <v>353</v>
      </c>
      <c r="B145" s="187" t="s">
        <v>354</v>
      </c>
      <c r="C145" s="188">
        <v>0</v>
      </c>
      <c r="D145" s="188">
        <v>0</v>
      </c>
      <c r="E145" s="188"/>
      <c r="F145" s="188"/>
      <c r="H145" s="175"/>
      <c r="I145" s="175"/>
    </row>
    <row r="146" spans="1:9" s="164" customFormat="1" ht="13.5" customHeight="1">
      <c r="A146" s="186" t="s">
        <v>355</v>
      </c>
      <c r="B146" s="189" t="s">
        <v>356</v>
      </c>
      <c r="C146" s="188">
        <v>67</v>
      </c>
      <c r="D146" s="188">
        <v>0</v>
      </c>
      <c r="E146" s="188"/>
      <c r="F146" s="188">
        <v>67</v>
      </c>
      <c r="H146" s="175"/>
      <c r="I146" s="175"/>
    </row>
    <row r="147" spans="1:9" s="164" customFormat="1" ht="13.5" customHeight="1">
      <c r="A147" s="186" t="s">
        <v>357</v>
      </c>
      <c r="B147" s="190" t="s">
        <v>358</v>
      </c>
      <c r="C147" s="188">
        <v>5624</v>
      </c>
      <c r="D147" s="188">
        <v>1273</v>
      </c>
      <c r="E147" s="188">
        <v>278</v>
      </c>
      <c r="F147" s="188">
        <v>4073</v>
      </c>
      <c r="H147" s="175"/>
      <c r="I147" s="175"/>
    </row>
    <row r="148" spans="1:9" s="164" customFormat="1" ht="13.5" customHeight="1">
      <c r="A148" s="186" t="s">
        <v>359</v>
      </c>
      <c r="B148" s="190" t="s">
        <v>360</v>
      </c>
      <c r="C148" s="188">
        <v>0</v>
      </c>
      <c r="D148" s="188">
        <v>0</v>
      </c>
      <c r="E148" s="188"/>
      <c r="F148" s="188"/>
      <c r="H148" s="175"/>
      <c r="I148" s="175"/>
    </row>
    <row r="149" spans="1:9" ht="13.5" customHeight="1">
      <c r="A149" s="182" t="s">
        <v>361</v>
      </c>
      <c r="B149" s="191" t="s">
        <v>362</v>
      </c>
      <c r="C149" s="184">
        <v>0</v>
      </c>
      <c r="D149" s="184">
        <v>0</v>
      </c>
      <c r="E149" s="184"/>
      <c r="F149" s="184"/>
      <c r="H149" s="175"/>
      <c r="I149" s="175"/>
    </row>
    <row r="150" spans="1:9" ht="13.5" customHeight="1">
      <c r="A150" s="182" t="s">
        <v>363</v>
      </c>
      <c r="B150" s="191" t="s">
        <v>364</v>
      </c>
      <c r="C150" s="184">
        <v>0</v>
      </c>
      <c r="D150" s="184">
        <v>0</v>
      </c>
      <c r="E150" s="184"/>
      <c r="F150" s="184"/>
      <c r="H150" s="175">
        <v>276</v>
      </c>
      <c r="I150" s="175">
        <v>70</v>
      </c>
    </row>
    <row r="151" spans="1:9" s="164" customFormat="1" ht="13.5" customHeight="1">
      <c r="A151" s="186" t="s">
        <v>365</v>
      </c>
      <c r="B151" s="187" t="s">
        <v>366</v>
      </c>
      <c r="C151" s="188">
        <v>494</v>
      </c>
      <c r="D151" s="188">
        <v>150</v>
      </c>
      <c r="E151" s="188"/>
      <c r="F151" s="188">
        <v>344</v>
      </c>
      <c r="H151" s="175"/>
      <c r="I151" s="175"/>
    </row>
    <row r="152" spans="1:9" s="164" customFormat="1" ht="13.5" customHeight="1">
      <c r="A152" s="186" t="s">
        <v>367</v>
      </c>
      <c r="B152" s="190" t="s">
        <v>368</v>
      </c>
      <c r="C152" s="188">
        <v>0</v>
      </c>
      <c r="D152" s="188"/>
      <c r="E152" s="188"/>
      <c r="F152" s="188"/>
      <c r="H152" s="175"/>
      <c r="I152" s="175"/>
    </row>
    <row r="153" spans="1:9" s="164" customFormat="1" ht="13.5" customHeight="1">
      <c r="A153" s="186" t="s">
        <v>369</v>
      </c>
      <c r="B153" s="201" t="s">
        <v>370</v>
      </c>
      <c r="C153" s="188">
        <v>0</v>
      </c>
      <c r="D153" s="188">
        <v>0</v>
      </c>
      <c r="E153" s="188"/>
      <c r="F153" s="188"/>
      <c r="H153" s="175"/>
      <c r="I153" s="175"/>
    </row>
    <row r="154" spans="1:9" s="164" customFormat="1" ht="13.5" customHeight="1">
      <c r="A154" s="186" t="s">
        <v>371</v>
      </c>
      <c r="B154" s="190" t="s">
        <v>372</v>
      </c>
      <c r="C154" s="188">
        <v>0</v>
      </c>
      <c r="D154" s="188">
        <v>0</v>
      </c>
      <c r="E154" s="188"/>
      <c r="F154" s="188"/>
      <c r="H154" s="175"/>
      <c r="I154" s="175"/>
    </row>
    <row r="155" spans="1:9" ht="13.5" customHeight="1">
      <c r="A155" s="182" t="s">
        <v>373</v>
      </c>
      <c r="B155" s="191" t="s">
        <v>374</v>
      </c>
      <c r="C155" s="184">
        <v>964</v>
      </c>
      <c r="D155" s="184">
        <v>359</v>
      </c>
      <c r="E155" s="184"/>
      <c r="F155" s="184">
        <v>605</v>
      </c>
      <c r="H155" s="175"/>
      <c r="I155" s="175"/>
    </row>
    <row r="156" spans="1:9" ht="13.5" customHeight="1">
      <c r="A156" s="182" t="s">
        <v>375</v>
      </c>
      <c r="B156" s="191" t="s">
        <v>376</v>
      </c>
      <c r="C156" s="184">
        <v>0</v>
      </c>
      <c r="D156" s="184"/>
      <c r="E156" s="184"/>
      <c r="F156" s="184"/>
      <c r="H156" s="175">
        <v>140</v>
      </c>
      <c r="I156" s="175">
        <v>50</v>
      </c>
    </row>
    <row r="157" spans="1:9" s="164" customFormat="1" ht="13.5" customHeight="1">
      <c r="A157" s="186" t="s">
        <v>377</v>
      </c>
      <c r="B157" s="187" t="s">
        <v>378</v>
      </c>
      <c r="C157" s="188">
        <v>0</v>
      </c>
      <c r="D157" s="188">
        <v>0</v>
      </c>
      <c r="E157" s="188"/>
      <c r="F157" s="188"/>
      <c r="H157" s="175"/>
      <c r="I157" s="175"/>
    </row>
    <row r="158" spans="1:9" s="164" customFormat="1" ht="13.5" customHeight="1">
      <c r="A158" s="186" t="s">
        <v>379</v>
      </c>
      <c r="B158" s="189" t="s">
        <v>380</v>
      </c>
      <c r="C158" s="188">
        <v>0</v>
      </c>
      <c r="D158" s="188">
        <v>0</v>
      </c>
      <c r="E158" s="188"/>
      <c r="F158" s="188"/>
      <c r="H158" s="175"/>
      <c r="I158" s="175"/>
    </row>
    <row r="159" spans="1:9" s="164" customFormat="1" ht="13.5" customHeight="1">
      <c r="A159" s="186" t="s">
        <v>381</v>
      </c>
      <c r="B159" s="190" t="s">
        <v>382</v>
      </c>
      <c r="C159" s="188">
        <v>850</v>
      </c>
      <c r="D159" s="188">
        <v>178</v>
      </c>
      <c r="E159" s="188">
        <v>574</v>
      </c>
      <c r="F159" s="188">
        <v>98</v>
      </c>
      <c r="H159" s="175"/>
      <c r="I159" s="175"/>
    </row>
    <row r="160" spans="1:9" s="164" customFormat="1" ht="13.5" customHeight="1">
      <c r="A160" s="186" t="s">
        <v>383</v>
      </c>
      <c r="B160" s="190" t="s">
        <v>384</v>
      </c>
      <c r="C160" s="188">
        <v>0</v>
      </c>
      <c r="D160" s="188"/>
      <c r="E160" s="188"/>
      <c r="F160" s="188"/>
      <c r="H160" s="175"/>
      <c r="I160" s="175"/>
    </row>
    <row r="161" spans="1:9" s="164" customFormat="1" ht="13.5" customHeight="1">
      <c r="A161" s="186" t="s">
        <v>385</v>
      </c>
      <c r="B161" s="190" t="s">
        <v>386</v>
      </c>
      <c r="C161" s="188">
        <v>0</v>
      </c>
      <c r="D161" s="188">
        <v>0</v>
      </c>
      <c r="E161" s="188"/>
      <c r="F161" s="188"/>
      <c r="H161" s="175"/>
      <c r="I161" s="175"/>
    </row>
    <row r="162" spans="1:9" ht="13.5" customHeight="1">
      <c r="A162" s="182" t="s">
        <v>387</v>
      </c>
      <c r="B162" s="191" t="s">
        <v>388</v>
      </c>
      <c r="C162" s="184">
        <v>0</v>
      </c>
      <c r="D162" s="184">
        <v>0</v>
      </c>
      <c r="E162" s="184"/>
      <c r="F162" s="184"/>
      <c r="H162" s="175"/>
      <c r="I162" s="175"/>
    </row>
    <row r="163" spans="1:9" ht="13.5" customHeight="1">
      <c r="A163" s="182" t="s">
        <v>389</v>
      </c>
      <c r="B163" s="191" t="s">
        <v>390</v>
      </c>
      <c r="C163" s="184">
        <v>0</v>
      </c>
      <c r="D163" s="184">
        <v>0</v>
      </c>
      <c r="E163" s="184"/>
      <c r="F163" s="184"/>
      <c r="H163" s="175">
        <v>482</v>
      </c>
      <c r="I163" s="175">
        <v>60</v>
      </c>
    </row>
    <row r="164" spans="1:9" s="164" customFormat="1" ht="13.5" customHeight="1">
      <c r="A164" s="186" t="s">
        <v>391</v>
      </c>
      <c r="B164" s="187" t="s">
        <v>392</v>
      </c>
      <c r="C164" s="188">
        <v>0</v>
      </c>
      <c r="D164" s="188">
        <v>0</v>
      </c>
      <c r="E164" s="188"/>
      <c r="F164" s="188"/>
      <c r="H164" s="175"/>
      <c r="I164" s="175"/>
    </row>
    <row r="165" spans="1:9" s="164" customFormat="1" ht="13.5" customHeight="1">
      <c r="A165" s="186" t="s">
        <v>393</v>
      </c>
      <c r="B165" s="190" t="s">
        <v>394</v>
      </c>
      <c r="C165" s="188">
        <v>0</v>
      </c>
      <c r="D165" s="188">
        <v>0</v>
      </c>
      <c r="E165" s="188"/>
      <c r="F165" s="188"/>
      <c r="H165" s="175"/>
      <c r="I165" s="175"/>
    </row>
    <row r="166" spans="1:9" ht="13.5" customHeight="1">
      <c r="A166" s="182" t="s">
        <v>395</v>
      </c>
      <c r="B166" s="183" t="s">
        <v>396</v>
      </c>
      <c r="C166" s="184">
        <v>0</v>
      </c>
      <c r="D166" s="184">
        <v>0</v>
      </c>
      <c r="E166" s="184"/>
      <c r="F166" s="184"/>
      <c r="H166" s="175">
        <v>3</v>
      </c>
      <c r="I166" s="175">
        <v>40</v>
      </c>
    </row>
    <row r="167" spans="1:9" s="164" customFormat="1" ht="13.5" customHeight="1">
      <c r="A167" s="186" t="s">
        <v>397</v>
      </c>
      <c r="B167" s="187" t="s">
        <v>398</v>
      </c>
      <c r="C167" s="188">
        <v>0</v>
      </c>
      <c r="D167" s="188">
        <v>0</v>
      </c>
      <c r="E167" s="188"/>
      <c r="F167" s="188"/>
      <c r="H167" s="175"/>
      <c r="I167" s="175"/>
    </row>
    <row r="168" spans="1:9" s="164" customFormat="1" ht="13.5" customHeight="1">
      <c r="A168" s="186" t="s">
        <v>399</v>
      </c>
      <c r="B168" s="187" t="s">
        <v>400</v>
      </c>
      <c r="C168" s="188">
        <v>0</v>
      </c>
      <c r="D168" s="188">
        <v>0</v>
      </c>
      <c r="E168" s="188"/>
      <c r="F168" s="188"/>
      <c r="H168" s="175"/>
      <c r="I168" s="175"/>
    </row>
    <row r="169" spans="1:9" ht="13.5" customHeight="1">
      <c r="A169" s="182" t="s">
        <v>401</v>
      </c>
      <c r="B169" s="191" t="s">
        <v>402</v>
      </c>
      <c r="C169" s="184">
        <v>0</v>
      </c>
      <c r="D169" s="184">
        <v>0</v>
      </c>
      <c r="E169" s="184"/>
      <c r="F169" s="184"/>
      <c r="H169" s="175"/>
      <c r="I169" s="175"/>
    </row>
    <row r="170" spans="1:9" ht="13.5" customHeight="1">
      <c r="A170" s="182" t="s">
        <v>403</v>
      </c>
      <c r="B170" s="191" t="s">
        <v>404</v>
      </c>
      <c r="C170" s="184">
        <v>0</v>
      </c>
      <c r="D170" s="184">
        <v>0</v>
      </c>
      <c r="E170" s="184"/>
      <c r="F170" s="184"/>
      <c r="H170" s="175">
        <v>1790</v>
      </c>
      <c r="I170" s="175">
        <v>250</v>
      </c>
    </row>
    <row r="171" spans="1:9" s="164" customFormat="1" ht="13.5" customHeight="1">
      <c r="A171" s="186" t="s">
        <v>405</v>
      </c>
      <c r="B171" s="190" t="s">
        <v>406</v>
      </c>
      <c r="C171" s="188">
        <v>0</v>
      </c>
      <c r="D171" s="188">
        <v>0</v>
      </c>
      <c r="E171" s="188"/>
      <c r="F171" s="188"/>
      <c r="H171" s="175"/>
      <c r="I171" s="175"/>
    </row>
    <row r="172" spans="1:9" s="164" customFormat="1" ht="13.5" customHeight="1">
      <c r="A172" s="186" t="s">
        <v>407</v>
      </c>
      <c r="B172" s="190" t="s">
        <v>342</v>
      </c>
      <c r="C172" s="188">
        <v>0</v>
      </c>
      <c r="D172" s="188">
        <v>0</v>
      </c>
      <c r="E172" s="188"/>
      <c r="F172" s="188"/>
      <c r="H172" s="175"/>
      <c r="I172" s="175"/>
    </row>
    <row r="173" spans="1:9" s="164" customFormat="1" ht="13.5" customHeight="1">
      <c r="A173" s="186" t="s">
        <v>408</v>
      </c>
      <c r="B173" s="190" t="s">
        <v>409</v>
      </c>
      <c r="C173" s="188">
        <v>0</v>
      </c>
      <c r="D173" s="188">
        <v>0</v>
      </c>
      <c r="E173" s="188"/>
      <c r="F173" s="188"/>
      <c r="H173" s="175"/>
      <c r="I173" s="175"/>
    </row>
    <row r="174" spans="1:9" ht="13.5" customHeight="1">
      <c r="A174" s="182" t="s">
        <v>410</v>
      </c>
      <c r="B174" s="191" t="s">
        <v>411</v>
      </c>
      <c r="C174" s="184">
        <v>0</v>
      </c>
      <c r="D174" s="184">
        <v>0</v>
      </c>
      <c r="E174" s="184"/>
      <c r="F174" s="184"/>
      <c r="H174" s="175">
        <v>89</v>
      </c>
      <c r="I174" s="175">
        <v>110</v>
      </c>
    </row>
    <row r="175" spans="1:9" s="164" customFormat="1" ht="13.5" customHeight="1">
      <c r="A175" s="186" t="s">
        <v>412</v>
      </c>
      <c r="B175" s="187" t="s">
        <v>67</v>
      </c>
      <c r="C175" s="188">
        <v>0</v>
      </c>
      <c r="D175" s="188">
        <v>0</v>
      </c>
      <c r="E175" s="188"/>
      <c r="F175" s="188"/>
      <c r="H175" s="175"/>
      <c r="I175" s="175"/>
    </row>
    <row r="176" spans="1:9" ht="13.5" customHeight="1">
      <c r="A176" s="182" t="s">
        <v>413</v>
      </c>
      <c r="B176" s="191" t="s">
        <v>414</v>
      </c>
      <c r="C176" s="184">
        <v>2345</v>
      </c>
      <c r="D176" s="184">
        <v>1716</v>
      </c>
      <c r="E176" s="184"/>
      <c r="F176" s="184">
        <v>629</v>
      </c>
      <c r="H176" s="175"/>
      <c r="I176" s="175"/>
    </row>
    <row r="177" spans="1:9" ht="13.5" customHeight="1">
      <c r="A177" s="182" t="s">
        <v>415</v>
      </c>
      <c r="B177" s="183" t="s">
        <v>416</v>
      </c>
      <c r="C177" s="184">
        <v>50</v>
      </c>
      <c r="D177" s="184">
        <v>50</v>
      </c>
      <c r="E177" s="184"/>
      <c r="F177" s="184"/>
      <c r="H177" s="175">
        <v>1110</v>
      </c>
      <c r="I177" s="175">
        <v>300</v>
      </c>
    </row>
    <row r="178" spans="1:9" s="164" customFormat="1" ht="13.5" customHeight="1">
      <c r="A178" s="186" t="s">
        <v>417</v>
      </c>
      <c r="B178" s="190" t="s">
        <v>418</v>
      </c>
      <c r="C178" s="188">
        <v>0</v>
      </c>
      <c r="D178" s="188"/>
      <c r="E178" s="188"/>
      <c r="F178" s="188"/>
      <c r="H178" s="175"/>
      <c r="I178" s="175"/>
    </row>
    <row r="179" spans="1:9" s="164" customFormat="1" ht="13.5" customHeight="1">
      <c r="A179" s="186" t="s">
        <v>419</v>
      </c>
      <c r="B179" s="190" t="s">
        <v>420</v>
      </c>
      <c r="C179" s="188">
        <v>4613</v>
      </c>
      <c r="D179" s="188">
        <v>0</v>
      </c>
      <c r="E179" s="188">
        <v>127</v>
      </c>
      <c r="F179" s="188">
        <v>4486</v>
      </c>
      <c r="H179" s="175"/>
      <c r="I179" s="175"/>
    </row>
    <row r="180" spans="1:9" s="164" customFormat="1" ht="13.5" customHeight="1">
      <c r="A180" s="186" t="s">
        <v>421</v>
      </c>
      <c r="B180" s="190" t="s">
        <v>422</v>
      </c>
      <c r="C180" s="188">
        <v>5758</v>
      </c>
      <c r="D180" s="188">
        <v>5758</v>
      </c>
      <c r="E180" s="188"/>
      <c r="F180" s="188"/>
      <c r="H180" s="175"/>
      <c r="I180" s="175"/>
    </row>
    <row r="181" spans="1:9" s="164" customFormat="1" ht="13.5" customHeight="1">
      <c r="A181" s="186" t="s">
        <v>423</v>
      </c>
      <c r="B181" s="190" t="s">
        <v>424</v>
      </c>
      <c r="C181" s="188">
        <v>0</v>
      </c>
      <c r="D181" s="188"/>
      <c r="E181" s="188"/>
      <c r="F181" s="188"/>
      <c r="H181" s="175"/>
      <c r="I181" s="175"/>
    </row>
    <row r="182" spans="1:9" ht="13.5" customHeight="1">
      <c r="A182" s="182" t="s">
        <v>425</v>
      </c>
      <c r="B182" s="191" t="s">
        <v>426</v>
      </c>
      <c r="C182" s="184">
        <v>8</v>
      </c>
      <c r="D182" s="184">
        <v>8</v>
      </c>
      <c r="E182" s="184"/>
      <c r="F182" s="184"/>
      <c r="H182" s="175"/>
      <c r="I182" s="175">
        <v>600</v>
      </c>
    </row>
    <row r="183" spans="1:9" ht="13.5" customHeight="1">
      <c r="A183" s="182" t="s">
        <v>427</v>
      </c>
      <c r="B183" s="191" t="s">
        <v>428</v>
      </c>
      <c r="C183" s="184">
        <v>0</v>
      </c>
      <c r="D183" s="184"/>
      <c r="E183" s="184"/>
      <c r="F183" s="184"/>
      <c r="H183" s="175"/>
      <c r="I183" s="175"/>
    </row>
    <row r="184" spans="1:9" ht="13.5" customHeight="1">
      <c r="A184" s="182" t="s">
        <v>429</v>
      </c>
      <c r="B184" s="199" t="s">
        <v>430</v>
      </c>
      <c r="C184" s="184">
        <v>776</v>
      </c>
      <c r="D184" s="184">
        <v>626</v>
      </c>
      <c r="E184" s="184"/>
      <c r="F184" s="184">
        <v>150</v>
      </c>
      <c r="H184" s="175">
        <v>489</v>
      </c>
      <c r="I184" s="175">
        <v>300</v>
      </c>
    </row>
    <row r="185" spans="1:9" s="164" customFormat="1" ht="13.5" customHeight="1">
      <c r="A185" s="186" t="s">
        <v>431</v>
      </c>
      <c r="B185" s="190" t="s">
        <v>432</v>
      </c>
      <c r="C185" s="188">
        <v>69</v>
      </c>
      <c r="D185" s="188">
        <v>69</v>
      </c>
      <c r="E185" s="188"/>
      <c r="F185" s="188"/>
      <c r="H185" s="175"/>
      <c r="I185" s="175"/>
    </row>
    <row r="186" spans="1:9" s="164" customFormat="1" ht="13.5" customHeight="1">
      <c r="A186" s="186" t="s">
        <v>433</v>
      </c>
      <c r="B186" s="190" t="s">
        <v>434</v>
      </c>
      <c r="C186" s="188">
        <v>3181</v>
      </c>
      <c r="D186" s="188">
        <v>701</v>
      </c>
      <c r="E186" s="188"/>
      <c r="F186" s="188">
        <v>2480</v>
      </c>
      <c r="H186" s="175"/>
      <c r="I186" s="175"/>
    </row>
    <row r="187" spans="1:9" s="164" customFormat="1" ht="13.5" customHeight="1">
      <c r="A187" s="186" t="s">
        <v>435</v>
      </c>
      <c r="B187" s="190" t="s">
        <v>436</v>
      </c>
      <c r="C187" s="188">
        <v>695</v>
      </c>
      <c r="D187" s="188">
        <v>695</v>
      </c>
      <c r="E187" s="188"/>
      <c r="F187" s="188"/>
      <c r="H187" s="175"/>
      <c r="I187" s="175"/>
    </row>
    <row r="188" spans="1:9" s="164" customFormat="1" ht="13.5" customHeight="1">
      <c r="A188" s="186" t="s">
        <v>437</v>
      </c>
      <c r="B188" s="190" t="s">
        <v>438</v>
      </c>
      <c r="C188" s="188">
        <v>0</v>
      </c>
      <c r="D188" s="188">
        <v>0</v>
      </c>
      <c r="E188" s="188"/>
      <c r="F188" s="188"/>
      <c r="H188" s="175"/>
      <c r="I188" s="175"/>
    </row>
    <row r="189" spans="1:9" ht="13.5" customHeight="1">
      <c r="A189" s="182" t="s">
        <v>439</v>
      </c>
      <c r="B189" s="191" t="s">
        <v>440</v>
      </c>
      <c r="C189" s="184">
        <v>66</v>
      </c>
      <c r="D189" s="184">
        <v>66</v>
      </c>
      <c r="E189" s="184"/>
      <c r="F189" s="184"/>
      <c r="H189" s="175">
        <v>154</v>
      </c>
      <c r="I189" s="175">
        <v>300</v>
      </c>
    </row>
    <row r="190" spans="1:9" ht="13.5">
      <c r="A190" s="182" t="s">
        <v>441</v>
      </c>
      <c r="B190" s="191" t="s">
        <v>442</v>
      </c>
      <c r="C190" s="184">
        <v>1857</v>
      </c>
      <c r="D190" s="184"/>
      <c r="E190" s="184">
        <v>489</v>
      </c>
      <c r="F190" s="184">
        <v>1368</v>
      </c>
      <c r="H190" s="175"/>
      <c r="I190" s="175"/>
    </row>
    <row r="191" spans="1:9" ht="13.5" customHeight="1">
      <c r="A191" s="182" t="s">
        <v>443</v>
      </c>
      <c r="B191" s="191" t="s">
        <v>444</v>
      </c>
      <c r="C191" s="184">
        <v>196</v>
      </c>
      <c r="D191" s="184">
        <v>0</v>
      </c>
      <c r="E191" s="184"/>
      <c r="F191" s="184">
        <v>196</v>
      </c>
      <c r="H191" s="175">
        <v>462</v>
      </c>
      <c r="I191" s="175">
        <v>140</v>
      </c>
    </row>
    <row r="192" spans="1:9" s="164" customFormat="1" ht="13.5" customHeight="1">
      <c r="A192" s="186" t="s">
        <v>445</v>
      </c>
      <c r="B192" s="190" t="s">
        <v>446</v>
      </c>
      <c r="C192" s="188">
        <v>0</v>
      </c>
      <c r="D192" s="188">
        <v>0</v>
      </c>
      <c r="E192" s="188"/>
      <c r="F192" s="188"/>
      <c r="H192" s="175"/>
      <c r="I192" s="175"/>
    </row>
    <row r="193" spans="1:9" s="164" customFormat="1" ht="13.5" customHeight="1">
      <c r="A193" s="270" t="s">
        <v>447</v>
      </c>
      <c r="B193" s="190" t="s">
        <v>66</v>
      </c>
      <c r="C193" s="188">
        <v>2000</v>
      </c>
      <c r="D193" s="188">
        <v>2000</v>
      </c>
      <c r="E193" s="188"/>
      <c r="F193" s="188"/>
      <c r="H193" s="175"/>
      <c r="I193" s="175"/>
    </row>
    <row r="194" spans="1:9" s="164" customFormat="1" ht="13.5" customHeight="1">
      <c r="A194" s="186" t="s">
        <v>448</v>
      </c>
      <c r="B194" s="190" t="s">
        <v>449</v>
      </c>
      <c r="C194" s="188">
        <v>0</v>
      </c>
      <c r="D194" s="188">
        <v>0</v>
      </c>
      <c r="E194" s="188"/>
      <c r="F194" s="188"/>
      <c r="H194" s="175"/>
      <c r="I194" s="175"/>
    </row>
    <row r="195" spans="1:9" s="164" customFormat="1" ht="13.5" customHeight="1">
      <c r="A195" s="186" t="s">
        <v>450</v>
      </c>
      <c r="B195" s="190" t="s">
        <v>67</v>
      </c>
      <c r="C195" s="188">
        <v>18189</v>
      </c>
      <c r="D195" s="188">
        <v>11685</v>
      </c>
      <c r="E195" s="188">
        <v>3000</v>
      </c>
      <c r="F195" s="188">
        <v>3504</v>
      </c>
      <c r="H195" s="175"/>
      <c r="I195" s="175"/>
    </row>
    <row r="196" spans="1:9" s="164" customFormat="1" ht="13.5" customHeight="1">
      <c r="A196" s="186" t="s">
        <v>451</v>
      </c>
      <c r="B196" s="190" t="s">
        <v>452</v>
      </c>
      <c r="C196" s="188">
        <v>3469</v>
      </c>
      <c r="D196" s="188">
        <v>3469</v>
      </c>
      <c r="E196" s="188"/>
      <c r="F196" s="188"/>
      <c r="H196" s="175"/>
      <c r="I196" s="175"/>
    </row>
    <row r="197" spans="1:9" ht="13.5">
      <c r="A197" s="182" t="s">
        <v>453</v>
      </c>
      <c r="B197" s="191" t="s">
        <v>454</v>
      </c>
      <c r="C197" s="184">
        <v>0</v>
      </c>
      <c r="D197" s="184"/>
      <c r="E197" s="184"/>
      <c r="F197" s="184"/>
      <c r="H197" s="175"/>
      <c r="I197" s="175"/>
    </row>
    <row r="198" spans="1:9" s="164" customFormat="1" ht="13.5" customHeight="1">
      <c r="A198" s="194"/>
      <c r="B198" s="200"/>
      <c r="C198" s="196"/>
      <c r="D198" s="196"/>
      <c r="E198" s="196"/>
      <c r="F198" s="196"/>
      <c r="H198" s="175"/>
      <c r="I198" s="175"/>
    </row>
    <row r="199" spans="1:9" s="164" customFormat="1" ht="13.5" customHeight="1">
      <c r="A199" s="186"/>
      <c r="B199" s="187"/>
      <c r="C199" s="188"/>
      <c r="D199" s="188"/>
      <c r="E199" s="188"/>
      <c r="F199" s="188"/>
      <c r="H199" s="175"/>
      <c r="I199" s="175"/>
    </row>
    <row r="200" spans="1:9" s="164" customFormat="1" ht="13.5" customHeight="1">
      <c r="A200" s="186" t="s">
        <v>455</v>
      </c>
      <c r="B200" s="189" t="s">
        <v>47</v>
      </c>
      <c r="C200" s="188">
        <v>23044</v>
      </c>
      <c r="D200" s="188">
        <v>21616</v>
      </c>
      <c r="E200" s="188">
        <v>36</v>
      </c>
      <c r="F200" s="188">
        <v>1392</v>
      </c>
      <c r="H200" s="175"/>
      <c r="I200" s="175"/>
    </row>
    <row r="201" spans="1:9" s="164" customFormat="1" ht="13.5" customHeight="1">
      <c r="A201" s="186" t="s">
        <v>456</v>
      </c>
      <c r="B201" s="190" t="s">
        <v>457</v>
      </c>
      <c r="C201" s="202">
        <v>0</v>
      </c>
      <c r="D201" s="202">
        <v>0</v>
      </c>
      <c r="E201" s="202">
        <v>0</v>
      </c>
      <c r="F201" s="202">
        <v>0</v>
      </c>
      <c r="H201" s="175"/>
      <c r="I201" s="175"/>
    </row>
    <row r="202" spans="1:9" s="164" customFormat="1" ht="13.5" customHeight="1">
      <c r="A202" s="186" t="s">
        <v>458</v>
      </c>
      <c r="B202" s="190" t="s">
        <v>48</v>
      </c>
      <c r="C202" s="202">
        <v>0</v>
      </c>
      <c r="D202" s="202">
        <v>0</v>
      </c>
      <c r="E202" s="202">
        <v>0</v>
      </c>
      <c r="F202" s="202">
        <v>0</v>
      </c>
      <c r="H202" s="175"/>
      <c r="I202" s="175"/>
    </row>
    <row r="203" spans="1:9" s="164" customFormat="1" ht="13.5" customHeight="1">
      <c r="A203" s="186" t="s">
        <v>459</v>
      </c>
      <c r="B203" s="190" t="s">
        <v>49</v>
      </c>
      <c r="C203" s="202">
        <v>5518</v>
      </c>
      <c r="D203" s="202">
        <v>4816</v>
      </c>
      <c r="E203" s="202">
        <v>690</v>
      </c>
      <c r="F203" s="202">
        <v>12</v>
      </c>
      <c r="H203" s="175"/>
      <c r="I203" s="175"/>
    </row>
    <row r="204" spans="1:9" ht="13.5" customHeight="1">
      <c r="A204" s="182" t="s">
        <v>460</v>
      </c>
      <c r="B204" s="191" t="s">
        <v>50</v>
      </c>
      <c r="C204" s="184">
        <v>36572</v>
      </c>
      <c r="D204" s="184">
        <v>26149</v>
      </c>
      <c r="E204" s="184">
        <v>6397</v>
      </c>
      <c r="F204" s="184">
        <v>4026</v>
      </c>
      <c r="H204" s="175"/>
      <c r="I204" s="175"/>
    </row>
    <row r="205" spans="1:9" ht="13.5" customHeight="1">
      <c r="A205" s="182" t="s">
        <v>461</v>
      </c>
      <c r="B205" s="191" t="s">
        <v>51</v>
      </c>
      <c r="C205" s="203">
        <v>2399</v>
      </c>
      <c r="D205" s="203">
        <v>2237</v>
      </c>
      <c r="E205" s="203">
        <v>100</v>
      </c>
      <c r="F205" s="203">
        <v>62</v>
      </c>
      <c r="H205" s="175">
        <v>534</v>
      </c>
      <c r="I205" s="175">
        <v>100</v>
      </c>
    </row>
    <row r="206" spans="1:9" s="164" customFormat="1" ht="13.5" customHeight="1">
      <c r="A206" s="186" t="s">
        <v>462</v>
      </c>
      <c r="B206" s="187" t="s">
        <v>52</v>
      </c>
      <c r="C206" s="202">
        <v>8423</v>
      </c>
      <c r="D206" s="202">
        <v>3339</v>
      </c>
      <c r="E206" s="202">
        <v>1155</v>
      </c>
      <c r="F206" s="202">
        <v>3929</v>
      </c>
      <c r="H206" s="175"/>
      <c r="I206" s="175"/>
    </row>
    <row r="207" spans="1:9" s="164" customFormat="1" ht="13.5" customHeight="1">
      <c r="A207" s="186" t="s">
        <v>463</v>
      </c>
      <c r="B207" s="190" t="s">
        <v>53</v>
      </c>
      <c r="C207" s="202">
        <v>31584</v>
      </c>
      <c r="D207" s="202">
        <v>17013</v>
      </c>
      <c r="E207" s="202">
        <v>13874</v>
      </c>
      <c r="F207" s="202">
        <v>697</v>
      </c>
      <c r="H207" s="175"/>
      <c r="I207" s="175"/>
    </row>
    <row r="208" spans="1:9" s="164" customFormat="1" ht="13.5" customHeight="1">
      <c r="A208" s="186" t="s">
        <v>464</v>
      </c>
      <c r="B208" s="190" t="s">
        <v>54</v>
      </c>
      <c r="C208" s="202">
        <v>16347</v>
      </c>
      <c r="D208" s="202">
        <v>11808</v>
      </c>
      <c r="E208" s="202">
        <v>1908</v>
      </c>
      <c r="F208" s="202">
        <v>2631</v>
      </c>
      <c r="H208" s="175"/>
      <c r="I208" s="175"/>
    </row>
    <row r="209" spans="1:9" s="164" customFormat="1" ht="13.5" customHeight="1">
      <c r="A209" s="186" t="s">
        <v>465</v>
      </c>
      <c r="B209" s="190" t="s">
        <v>55</v>
      </c>
      <c r="C209" s="202">
        <v>2956</v>
      </c>
      <c r="D209" s="202">
        <v>420</v>
      </c>
      <c r="E209" s="202">
        <v>25</v>
      </c>
      <c r="F209" s="202">
        <v>2511</v>
      </c>
      <c r="H209" s="175"/>
      <c r="I209" s="175"/>
    </row>
    <row r="210" spans="1:9" ht="13.5" customHeight="1">
      <c r="A210" s="182" t="s">
        <v>466</v>
      </c>
      <c r="B210" s="183" t="s">
        <v>56</v>
      </c>
      <c r="C210" s="184">
        <v>9861</v>
      </c>
      <c r="D210" s="184">
        <v>5166</v>
      </c>
      <c r="E210" s="184">
        <v>0</v>
      </c>
      <c r="F210" s="184">
        <v>4695</v>
      </c>
      <c r="H210" s="175"/>
      <c r="I210" s="175"/>
    </row>
    <row r="211" spans="1:9" ht="13.5" customHeight="1">
      <c r="A211" s="182" t="s">
        <v>467</v>
      </c>
      <c r="B211" s="183" t="s">
        <v>57</v>
      </c>
      <c r="C211" s="203">
        <v>55638</v>
      </c>
      <c r="D211" s="203">
        <v>17129</v>
      </c>
      <c r="E211" s="203">
        <v>23675</v>
      </c>
      <c r="F211" s="203">
        <v>14834</v>
      </c>
      <c r="H211" s="175">
        <v>259</v>
      </c>
      <c r="I211" s="175">
        <v>150</v>
      </c>
    </row>
    <row r="212" spans="1:9" s="164" customFormat="1" ht="13.5" customHeight="1">
      <c r="A212" s="186" t="s">
        <v>468</v>
      </c>
      <c r="B212" s="190" t="s">
        <v>58</v>
      </c>
      <c r="C212" s="202">
        <v>6118</v>
      </c>
      <c r="D212" s="202">
        <v>1423</v>
      </c>
      <c r="E212" s="202">
        <v>278</v>
      </c>
      <c r="F212" s="202">
        <v>4417</v>
      </c>
      <c r="H212" s="175"/>
      <c r="I212" s="175"/>
    </row>
    <row r="213" spans="1:9" s="164" customFormat="1" ht="13.5" customHeight="1">
      <c r="A213" s="186" t="s">
        <v>469</v>
      </c>
      <c r="B213" s="190" t="s">
        <v>59</v>
      </c>
      <c r="C213" s="202">
        <v>964</v>
      </c>
      <c r="D213" s="202">
        <v>359</v>
      </c>
      <c r="E213" s="202">
        <v>0</v>
      </c>
      <c r="F213" s="202">
        <v>605</v>
      </c>
      <c r="H213" s="175"/>
      <c r="I213" s="175"/>
    </row>
    <row r="214" spans="1:9" s="164" customFormat="1" ht="13.5" customHeight="1">
      <c r="A214" s="186" t="s">
        <v>470</v>
      </c>
      <c r="B214" s="190" t="s">
        <v>60</v>
      </c>
      <c r="C214" s="202">
        <v>850</v>
      </c>
      <c r="D214" s="202">
        <v>178</v>
      </c>
      <c r="E214" s="202">
        <v>574</v>
      </c>
      <c r="F214" s="202">
        <v>98</v>
      </c>
      <c r="H214" s="175"/>
      <c r="I214" s="175"/>
    </row>
    <row r="215" spans="1:9" ht="13.5" customHeight="1">
      <c r="A215" s="182" t="s">
        <v>471</v>
      </c>
      <c r="B215" s="183" t="s">
        <v>61</v>
      </c>
      <c r="C215" s="203">
        <v>0</v>
      </c>
      <c r="D215" s="203">
        <v>0</v>
      </c>
      <c r="E215" s="203">
        <v>0</v>
      </c>
      <c r="F215" s="204">
        <v>0</v>
      </c>
      <c r="H215" s="175">
        <v>114</v>
      </c>
      <c r="I215" s="175"/>
    </row>
    <row r="216" spans="1:9" s="164" customFormat="1" ht="13.5" customHeight="1">
      <c r="A216" s="186" t="s">
        <v>472</v>
      </c>
      <c r="B216" s="190" t="s">
        <v>473</v>
      </c>
      <c r="C216" s="202">
        <v>0</v>
      </c>
      <c r="D216" s="202">
        <v>0</v>
      </c>
      <c r="E216" s="202">
        <v>0</v>
      </c>
      <c r="F216" s="202">
        <v>0</v>
      </c>
      <c r="H216" s="175"/>
      <c r="I216" s="175"/>
    </row>
    <row r="217" spans="1:9" ht="13.5" customHeight="1">
      <c r="A217" s="182" t="s">
        <v>474</v>
      </c>
      <c r="B217" s="183" t="s">
        <v>62</v>
      </c>
      <c r="C217" s="184">
        <v>2395</v>
      </c>
      <c r="D217" s="184">
        <v>1766</v>
      </c>
      <c r="E217" s="184">
        <v>0</v>
      </c>
      <c r="F217" s="184">
        <v>629</v>
      </c>
      <c r="H217" s="175"/>
      <c r="I217" s="175"/>
    </row>
    <row r="218" spans="1:9" ht="13.5" customHeight="1">
      <c r="A218" s="182" t="s">
        <v>475</v>
      </c>
      <c r="B218" s="183" t="s">
        <v>63</v>
      </c>
      <c r="C218" s="184">
        <v>10371</v>
      </c>
      <c r="D218" s="184">
        <v>5758</v>
      </c>
      <c r="E218" s="184">
        <v>127</v>
      </c>
      <c r="F218" s="184">
        <v>4486</v>
      </c>
      <c r="H218" s="175">
        <v>2024</v>
      </c>
      <c r="I218" s="175">
        <v>450</v>
      </c>
    </row>
    <row r="219" spans="1:9" s="164" customFormat="1" ht="13.5" customHeight="1">
      <c r="A219" s="186" t="s">
        <v>476</v>
      </c>
      <c r="B219" s="190" t="s">
        <v>64</v>
      </c>
      <c r="C219" s="188">
        <v>853</v>
      </c>
      <c r="D219" s="188">
        <v>703</v>
      </c>
      <c r="E219" s="188">
        <v>0</v>
      </c>
      <c r="F219" s="188">
        <v>150</v>
      </c>
      <c r="H219" s="175"/>
      <c r="I219" s="175"/>
    </row>
    <row r="220" spans="1:9" s="164" customFormat="1" ht="13.5" customHeight="1">
      <c r="A220" s="186" t="s">
        <v>477</v>
      </c>
      <c r="B220" s="190" t="s">
        <v>65</v>
      </c>
      <c r="C220" s="188">
        <v>5995</v>
      </c>
      <c r="D220" s="188">
        <v>1462</v>
      </c>
      <c r="E220" s="188">
        <v>489</v>
      </c>
      <c r="F220" s="188">
        <v>4044</v>
      </c>
      <c r="H220" s="175"/>
      <c r="I220" s="175"/>
    </row>
    <row r="221" spans="1:9" ht="13.5" customHeight="1">
      <c r="A221" s="182" t="s">
        <v>447</v>
      </c>
      <c r="B221" s="183" t="s">
        <v>66</v>
      </c>
      <c r="C221" s="184">
        <v>2000</v>
      </c>
      <c r="D221" s="184">
        <v>2000</v>
      </c>
      <c r="E221" s="184">
        <v>0</v>
      </c>
      <c r="F221" s="184">
        <v>0</v>
      </c>
      <c r="H221" s="175"/>
      <c r="I221" s="175"/>
    </row>
    <row r="222" spans="1:9" s="164" customFormat="1" ht="13.5" customHeight="1">
      <c r="A222" s="186" t="s">
        <v>478</v>
      </c>
      <c r="B222" s="190" t="s">
        <v>67</v>
      </c>
      <c r="C222" s="188">
        <v>18189</v>
      </c>
      <c r="D222" s="188">
        <v>11685</v>
      </c>
      <c r="E222" s="188">
        <v>3000</v>
      </c>
      <c r="F222" s="188">
        <v>3504</v>
      </c>
      <c r="H222" s="175"/>
      <c r="I222" s="175"/>
    </row>
    <row r="223" spans="1:9" s="164" customFormat="1" ht="13.5" customHeight="1">
      <c r="A223" s="186" t="s">
        <v>479</v>
      </c>
      <c r="B223" s="190" t="s">
        <v>68</v>
      </c>
      <c r="C223" s="188">
        <v>3469</v>
      </c>
      <c r="D223" s="188">
        <v>3469</v>
      </c>
      <c r="E223" s="188">
        <v>0</v>
      </c>
      <c r="F223" s="188">
        <v>0</v>
      </c>
      <c r="H223" s="175"/>
      <c r="I223" s="175"/>
    </row>
    <row r="224" spans="1:9" ht="13.5" customHeight="1">
      <c r="A224" s="182" t="s">
        <v>480</v>
      </c>
      <c r="B224" s="183" t="s">
        <v>69</v>
      </c>
      <c r="C224" s="184">
        <v>0</v>
      </c>
      <c r="D224" s="184">
        <v>0</v>
      </c>
      <c r="E224" s="184">
        <v>0</v>
      </c>
      <c r="F224" s="184">
        <v>0</v>
      </c>
      <c r="H224" s="175"/>
      <c r="I224" s="175"/>
    </row>
    <row r="225" spans="1:9" s="164" customFormat="1" ht="13.5" customHeight="1">
      <c r="A225" s="186"/>
      <c r="B225" s="190"/>
      <c r="C225" s="188"/>
      <c r="D225" s="188"/>
      <c r="E225" s="188"/>
      <c r="F225" s="188"/>
      <c r="H225" s="175"/>
      <c r="I225" s="175"/>
    </row>
    <row r="226" spans="1:9" s="164" customFormat="1" ht="13.5" customHeight="1">
      <c r="A226" s="186"/>
      <c r="B226" s="190" t="s">
        <v>481</v>
      </c>
      <c r="C226" s="188">
        <v>243546</v>
      </c>
      <c r="D226" s="188">
        <v>138496</v>
      </c>
      <c r="E226" s="188">
        <v>52328</v>
      </c>
      <c r="F226" s="188">
        <v>52722</v>
      </c>
      <c r="H226" s="175"/>
      <c r="I226" s="175"/>
    </row>
    <row r="227" spans="8:9" ht="13.5">
      <c r="H227" s="164">
        <v>112807</v>
      </c>
      <c r="I227" s="164">
        <f>SUM(I8:I226)</f>
        <v>7300</v>
      </c>
    </row>
  </sheetData>
  <sheetProtection/>
  <mergeCells count="4">
    <mergeCell ref="A2:F2"/>
    <mergeCell ref="E3:F3"/>
    <mergeCell ref="A4:B4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S12" sqref="S12"/>
    </sheetView>
  </sheetViews>
  <sheetFormatPr defaultColWidth="8.625" defaultRowHeight="14.25"/>
  <cols>
    <col min="1" max="1" width="32.25390625" style="136" customWidth="1"/>
    <col min="2" max="2" width="10.00390625" style="136" customWidth="1"/>
    <col min="3" max="3" width="30.375" style="137" customWidth="1"/>
    <col min="4" max="4" width="9.00390625" style="136" bestFit="1" customWidth="1"/>
    <col min="5" max="16" width="8.625" style="136" hidden="1" customWidth="1"/>
    <col min="17" max="17" width="9.00390625" style="136" bestFit="1" customWidth="1"/>
    <col min="18" max="18" width="9.625" style="136" bestFit="1" customWidth="1"/>
    <col min="19" max="32" width="9.00390625" style="136" bestFit="1" customWidth="1"/>
    <col min="33" max="16384" width="8.625" style="136" customWidth="1"/>
  </cols>
  <sheetData>
    <row r="1" spans="1:4" ht="26.25">
      <c r="A1" s="138" t="s">
        <v>482</v>
      </c>
      <c r="B1" s="138"/>
      <c r="C1" s="138"/>
      <c r="D1" s="138"/>
    </row>
    <row r="2" spans="1:4" ht="15">
      <c r="A2" s="139" t="s">
        <v>1</v>
      </c>
      <c r="B2" s="139"/>
      <c r="C2" s="139"/>
      <c r="D2" s="139"/>
    </row>
    <row r="3" spans="1:4" ht="20.25" customHeight="1">
      <c r="A3" s="140" t="s">
        <v>2</v>
      </c>
      <c r="B3" s="140" t="s">
        <v>4</v>
      </c>
      <c r="C3" s="141" t="s">
        <v>2</v>
      </c>
      <c r="D3" s="140" t="s">
        <v>4</v>
      </c>
    </row>
    <row r="4" spans="1:4" s="134" customFormat="1" ht="18" customHeight="1">
      <c r="A4" s="142" t="s">
        <v>483</v>
      </c>
      <c r="B4" s="143">
        <f>+'一般公共预算收入'!D33</f>
        <v>30200</v>
      </c>
      <c r="C4" s="144" t="s">
        <v>484</v>
      </c>
      <c r="D4" s="145">
        <v>80092</v>
      </c>
    </row>
    <row r="5" spans="1:7" s="134" customFormat="1" ht="18" customHeight="1">
      <c r="A5" s="142" t="s">
        <v>485</v>
      </c>
      <c r="B5" s="143">
        <f>SUM(B6,B13,B27)</f>
        <v>153563</v>
      </c>
      <c r="C5" s="144" t="s">
        <v>486</v>
      </c>
      <c r="D5" s="146">
        <v>80092</v>
      </c>
      <c r="G5" s="147" t="e">
        <f>+#REF!-D6</f>
        <v>#REF!</v>
      </c>
    </row>
    <row r="6" spans="1:4" ht="18" customHeight="1">
      <c r="A6" s="148" t="s">
        <v>487</v>
      </c>
      <c r="B6" s="149">
        <f>SUM(B7:B12)</f>
        <v>4374</v>
      </c>
      <c r="C6" s="150" t="s">
        <v>488</v>
      </c>
      <c r="D6" s="151"/>
    </row>
    <row r="7" spans="1:17" ht="18" customHeight="1">
      <c r="A7" s="152" t="s">
        <v>489</v>
      </c>
      <c r="B7" s="153">
        <v>293</v>
      </c>
      <c r="C7" s="150" t="s">
        <v>490</v>
      </c>
      <c r="D7" s="151"/>
      <c r="Q7" s="158"/>
    </row>
    <row r="8" spans="1:4" ht="18" customHeight="1">
      <c r="A8" s="154" t="s">
        <v>491</v>
      </c>
      <c r="B8" s="155">
        <v>93</v>
      </c>
      <c r="C8" s="150" t="s">
        <v>492</v>
      </c>
      <c r="D8" s="151"/>
    </row>
    <row r="9" spans="1:18" ht="18" customHeight="1">
      <c r="A9" s="152" t="s">
        <v>493</v>
      </c>
      <c r="B9" s="156">
        <v>911</v>
      </c>
      <c r="C9" s="157" t="s">
        <v>494</v>
      </c>
      <c r="D9" s="151"/>
      <c r="R9" s="158"/>
    </row>
    <row r="10" spans="1:8" ht="18" customHeight="1">
      <c r="A10" s="152" t="s">
        <v>495</v>
      </c>
      <c r="B10" s="155">
        <v>36</v>
      </c>
      <c r="C10" s="144" t="s">
        <v>496</v>
      </c>
      <c r="D10" s="151">
        <v>58404</v>
      </c>
      <c r="F10" s="136">
        <v>2500</v>
      </c>
      <c r="H10" s="158" t="e">
        <f>+#REF!-D6</f>
        <v>#REF!</v>
      </c>
    </row>
    <row r="11" spans="1:18" ht="18" customHeight="1">
      <c r="A11" s="152" t="s">
        <v>497</v>
      </c>
      <c r="B11" s="155">
        <v>3041</v>
      </c>
      <c r="C11" s="144" t="s">
        <v>498</v>
      </c>
      <c r="D11" s="151">
        <v>52722</v>
      </c>
      <c r="R11" s="158"/>
    </row>
    <row r="12" spans="1:4" ht="18" customHeight="1">
      <c r="A12" s="152" t="s">
        <v>499</v>
      </c>
      <c r="B12" s="155"/>
      <c r="C12" s="144" t="s">
        <v>500</v>
      </c>
      <c r="D12" s="151">
        <v>52328</v>
      </c>
    </row>
    <row r="13" spans="1:18" s="134" customFormat="1" ht="18" customHeight="1">
      <c r="A13" s="142" t="s">
        <v>501</v>
      </c>
      <c r="B13" s="149">
        <f>SUM(B14:B26)</f>
        <v>96861</v>
      </c>
      <c r="C13" s="157"/>
      <c r="D13" s="159"/>
      <c r="R13" s="147"/>
    </row>
    <row r="14" spans="1:5" ht="18" customHeight="1">
      <c r="A14" s="152" t="s">
        <v>502</v>
      </c>
      <c r="B14" s="155"/>
      <c r="C14" s="157"/>
      <c r="D14" s="151"/>
      <c r="E14" s="136" t="s">
        <v>503</v>
      </c>
    </row>
    <row r="15" spans="1:5" ht="18" customHeight="1">
      <c r="A15" s="152" t="s">
        <v>504</v>
      </c>
      <c r="B15" s="155">
        <v>53125</v>
      </c>
      <c r="C15" s="157"/>
      <c r="D15" s="151"/>
      <c r="E15" s="136" t="s">
        <v>505</v>
      </c>
    </row>
    <row r="16" spans="1:4" ht="18" customHeight="1">
      <c r="A16" s="152" t="s">
        <v>506</v>
      </c>
      <c r="B16" s="155">
        <v>12334</v>
      </c>
      <c r="C16" s="157"/>
      <c r="D16" s="146"/>
    </row>
    <row r="17" spans="1:4" ht="18" customHeight="1">
      <c r="A17" s="152" t="s">
        <v>507</v>
      </c>
      <c r="B17" s="155">
        <v>5000</v>
      </c>
      <c r="C17" s="157"/>
      <c r="D17" s="151"/>
    </row>
    <row r="18" spans="1:4" ht="18" customHeight="1">
      <c r="A18" s="152" t="s">
        <v>508</v>
      </c>
      <c r="B18" s="155"/>
      <c r="C18" s="157"/>
      <c r="D18" s="151"/>
    </row>
    <row r="19" spans="1:4" ht="18" customHeight="1">
      <c r="A19" s="152" t="s">
        <v>509</v>
      </c>
      <c r="B19" s="155">
        <v>897</v>
      </c>
      <c r="C19" s="152" t="s">
        <v>510</v>
      </c>
      <c r="D19" s="151">
        <f>SUM(D20:D21)</f>
        <v>2939</v>
      </c>
    </row>
    <row r="20" spans="1:4" ht="18" customHeight="1">
      <c r="A20" s="152" t="s">
        <v>511</v>
      </c>
      <c r="B20" s="155"/>
      <c r="C20" s="152" t="s">
        <v>512</v>
      </c>
      <c r="D20" s="151"/>
    </row>
    <row r="21" spans="1:7" ht="18" customHeight="1">
      <c r="A21" s="152" t="s">
        <v>513</v>
      </c>
      <c r="B21" s="155">
        <v>8681</v>
      </c>
      <c r="C21" s="152" t="s">
        <v>514</v>
      </c>
      <c r="D21" s="151">
        <v>2939</v>
      </c>
      <c r="G21" s="136" t="e">
        <f>+#REF!*0.05</f>
        <v>#REF!</v>
      </c>
    </row>
    <row r="22" spans="1:4" ht="18" customHeight="1">
      <c r="A22" s="152" t="s">
        <v>515</v>
      </c>
      <c r="B22" s="155">
        <v>9152</v>
      </c>
      <c r="C22" s="157"/>
      <c r="D22" s="151"/>
    </row>
    <row r="23" spans="1:4" ht="18" customHeight="1">
      <c r="A23" s="152" t="s">
        <v>516</v>
      </c>
      <c r="B23" s="155"/>
      <c r="C23" s="157"/>
      <c r="D23" s="151"/>
    </row>
    <row r="24" spans="1:4" ht="18" customHeight="1">
      <c r="A24" s="152" t="s">
        <v>517</v>
      </c>
      <c r="B24" s="155"/>
      <c r="C24" s="157"/>
      <c r="D24" s="151"/>
    </row>
    <row r="25" spans="1:4" ht="18" customHeight="1">
      <c r="A25" s="152" t="s">
        <v>518</v>
      </c>
      <c r="B25" s="155"/>
      <c r="C25" s="157"/>
      <c r="D25" s="151"/>
    </row>
    <row r="26" spans="1:4" ht="18" customHeight="1">
      <c r="A26" s="152" t="s">
        <v>519</v>
      </c>
      <c r="B26" s="155">
        <v>7672</v>
      </c>
      <c r="C26" s="157"/>
      <c r="D26" s="151"/>
    </row>
    <row r="27" spans="1:6" ht="18" customHeight="1">
      <c r="A27" s="142" t="s">
        <v>520</v>
      </c>
      <c r="B27" s="146">
        <v>52328</v>
      </c>
      <c r="C27" s="157"/>
      <c r="D27" s="146"/>
      <c r="F27" s="160" t="s">
        <v>521</v>
      </c>
    </row>
    <row r="28" spans="1:4" ht="18" customHeight="1">
      <c r="A28" s="142" t="s">
        <v>522</v>
      </c>
      <c r="B28" s="146"/>
      <c r="C28" s="157"/>
      <c r="D28" s="146"/>
    </row>
    <row r="29" spans="1:4" ht="18" customHeight="1">
      <c r="A29" s="152" t="s">
        <v>523</v>
      </c>
      <c r="B29" s="151"/>
      <c r="C29" s="157"/>
      <c r="D29" s="151"/>
    </row>
    <row r="30" spans="1:4" ht="23.25" customHeight="1">
      <c r="A30" s="152" t="s">
        <v>524</v>
      </c>
      <c r="B30" s="151"/>
      <c r="C30" s="157"/>
      <c r="D30" s="151"/>
    </row>
    <row r="31" spans="1:4" ht="18" customHeight="1">
      <c r="A31" s="142" t="s">
        <v>525</v>
      </c>
      <c r="B31" s="146">
        <v>52722</v>
      </c>
      <c r="C31" s="157"/>
      <c r="D31" s="146"/>
    </row>
    <row r="32" spans="1:4" ht="18" customHeight="1">
      <c r="A32" s="142" t="s">
        <v>526</v>
      </c>
      <c r="B32" s="146">
        <f>SUM(B33:B35)</f>
        <v>10000</v>
      </c>
      <c r="C32" s="157"/>
      <c r="D32" s="146"/>
    </row>
    <row r="33" spans="1:4" ht="18" customHeight="1">
      <c r="A33" s="152" t="s">
        <v>527</v>
      </c>
      <c r="B33" s="146"/>
      <c r="C33" s="157"/>
      <c r="D33" s="146"/>
    </row>
    <row r="34" spans="1:4" ht="18" customHeight="1">
      <c r="A34" s="152" t="s">
        <v>528</v>
      </c>
      <c r="B34" s="146">
        <v>78</v>
      </c>
      <c r="C34" s="157"/>
      <c r="D34" s="146"/>
    </row>
    <row r="35" spans="1:4" ht="18" customHeight="1">
      <c r="A35" s="152" t="s">
        <v>529</v>
      </c>
      <c r="B35" s="146">
        <v>9922</v>
      </c>
      <c r="C35" s="157"/>
      <c r="D35" s="146"/>
    </row>
    <row r="36" spans="1:4" ht="18" customHeight="1">
      <c r="A36" s="142" t="s">
        <v>530</v>
      </c>
      <c r="B36" s="146"/>
      <c r="C36" s="157"/>
      <c r="D36" s="146"/>
    </row>
    <row r="37" spans="1:4" ht="18" customHeight="1">
      <c r="A37" s="142"/>
      <c r="B37" s="146"/>
      <c r="C37" s="157"/>
      <c r="D37" s="146"/>
    </row>
    <row r="38" spans="1:4" s="135" customFormat="1" ht="18" customHeight="1">
      <c r="A38" s="140" t="s">
        <v>36</v>
      </c>
      <c r="B38" s="161">
        <f>B4+B5+B31+B32</f>
        <v>246485</v>
      </c>
      <c r="C38" s="141" t="s">
        <v>481</v>
      </c>
      <c r="D38" s="159">
        <f>D4+D10+D11+D12+D19</f>
        <v>246485</v>
      </c>
    </row>
  </sheetData>
  <sheetProtection/>
  <mergeCells count="2">
    <mergeCell ref="A1:D1"/>
    <mergeCell ref="A2:D2"/>
  </mergeCells>
  <printOptions/>
  <pageMargins left="0.7" right="0.7" top="0.7900000000000001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Zeros="0" zoomScale="110" zoomScaleNormal="110" workbookViewId="0" topLeftCell="A1">
      <pane xSplit="2" ySplit="2" topLeftCell="C3" activePane="bottomRight" state="frozen"/>
      <selection pane="bottomRight" activeCell="T4" sqref="T4"/>
    </sheetView>
  </sheetViews>
  <sheetFormatPr defaultColWidth="8.625" defaultRowHeight="14.25"/>
  <cols>
    <col min="1" max="1" width="4.625" style="119" customWidth="1"/>
    <col min="2" max="2" width="21.00390625" style="119" customWidth="1"/>
    <col min="3" max="4" width="6.25390625" style="119" customWidth="1"/>
    <col min="5" max="5" width="5.75390625" style="120" customWidth="1"/>
    <col min="6" max="6" width="5.125" style="121" customWidth="1"/>
    <col min="7" max="7" width="6.00390625" style="119" customWidth="1"/>
    <col min="8" max="8" width="6.25390625" style="119" customWidth="1"/>
    <col min="9" max="9" width="6.375" style="119" customWidth="1"/>
    <col min="10" max="10" width="5.00390625" style="119" customWidth="1"/>
    <col min="11" max="11" width="5.125" style="119" customWidth="1"/>
    <col min="12" max="12" width="5.875" style="119" customWidth="1"/>
    <col min="13" max="14" width="5.625" style="119" customWidth="1"/>
    <col min="15" max="15" width="4.375" style="119" customWidth="1"/>
    <col min="16" max="16" width="5.00390625" style="119" customWidth="1"/>
    <col min="17" max="17" width="4.75390625" style="119" customWidth="1"/>
    <col min="18" max="18" width="5.125" style="119" customWidth="1"/>
    <col min="19" max="16384" width="8.625" style="119" customWidth="1"/>
  </cols>
  <sheetData>
    <row r="1" spans="1:18" ht="25.5" customHeight="1">
      <c r="A1" s="122" t="s">
        <v>531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8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33" t="s">
        <v>532</v>
      </c>
    </row>
    <row r="3" spans="1:18" ht="21.75" customHeight="1">
      <c r="A3" s="124" t="s">
        <v>2</v>
      </c>
      <c r="B3" s="124"/>
      <c r="C3" s="124" t="s">
        <v>533</v>
      </c>
      <c r="D3" s="125">
        <v>501</v>
      </c>
      <c r="E3" s="125">
        <v>502</v>
      </c>
      <c r="F3" s="125">
        <v>503</v>
      </c>
      <c r="G3" s="125">
        <v>504</v>
      </c>
      <c r="H3" s="125">
        <v>505</v>
      </c>
      <c r="I3" s="125">
        <v>506</v>
      </c>
      <c r="J3" s="125">
        <v>507</v>
      </c>
      <c r="K3" s="125">
        <v>508</v>
      </c>
      <c r="L3" s="125">
        <v>509</v>
      </c>
      <c r="M3" s="125">
        <v>510</v>
      </c>
      <c r="N3" s="125">
        <v>511</v>
      </c>
      <c r="O3" s="125">
        <v>512</v>
      </c>
      <c r="P3" s="125">
        <v>513</v>
      </c>
      <c r="Q3" s="125">
        <v>514</v>
      </c>
      <c r="R3" s="125">
        <v>599</v>
      </c>
    </row>
    <row r="4" spans="1:18" ht="73.5" customHeight="1">
      <c r="A4" s="124" t="s">
        <v>5</v>
      </c>
      <c r="B4" s="124" t="s">
        <v>6</v>
      </c>
      <c r="C4" s="124"/>
      <c r="D4" s="126" t="s">
        <v>534</v>
      </c>
      <c r="E4" s="126" t="s">
        <v>535</v>
      </c>
      <c r="F4" s="126" t="s">
        <v>536</v>
      </c>
      <c r="G4" s="126" t="s">
        <v>537</v>
      </c>
      <c r="H4" s="126" t="s">
        <v>538</v>
      </c>
      <c r="I4" s="126" t="s">
        <v>539</v>
      </c>
      <c r="J4" s="126" t="s">
        <v>540</v>
      </c>
      <c r="K4" s="126" t="s">
        <v>541</v>
      </c>
      <c r="L4" s="126" t="s">
        <v>542</v>
      </c>
      <c r="M4" s="126" t="s">
        <v>543</v>
      </c>
      <c r="N4" s="126" t="s">
        <v>544</v>
      </c>
      <c r="O4" s="126" t="s">
        <v>545</v>
      </c>
      <c r="P4" s="126" t="s">
        <v>546</v>
      </c>
      <c r="Q4" s="126" t="s">
        <v>547</v>
      </c>
      <c r="R4" s="126" t="s">
        <v>67</v>
      </c>
    </row>
    <row r="5" spans="1:18" ht="21.75" customHeight="1">
      <c r="A5" s="127" t="s">
        <v>455</v>
      </c>
      <c r="B5" s="128" t="s">
        <v>47</v>
      </c>
      <c r="C5" s="129">
        <v>23044</v>
      </c>
      <c r="D5" s="129">
        <v>12165</v>
      </c>
      <c r="E5" s="129">
        <v>9932</v>
      </c>
      <c r="F5" s="129"/>
      <c r="G5" s="129">
        <v>173</v>
      </c>
      <c r="H5" s="129">
        <v>166</v>
      </c>
      <c r="I5" s="129">
        <v>41</v>
      </c>
      <c r="J5" s="129"/>
      <c r="K5" s="129"/>
      <c r="L5" s="129">
        <v>567</v>
      </c>
      <c r="M5" s="129"/>
      <c r="N5" s="129"/>
      <c r="O5" s="129"/>
      <c r="P5" s="129"/>
      <c r="Q5" s="129"/>
      <c r="R5" s="129">
        <f aca="true" t="shared" si="0" ref="R5:R25">C5-SUM(D5:Q5)</f>
        <v>0</v>
      </c>
    </row>
    <row r="6" spans="1:18" ht="21.75" customHeight="1">
      <c r="A6" s="127" t="s">
        <v>456</v>
      </c>
      <c r="B6" s="128" t="s">
        <v>457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>
        <f t="shared" si="0"/>
        <v>0</v>
      </c>
    </row>
    <row r="7" spans="1:18" ht="21.75" customHeight="1">
      <c r="A7" s="127" t="s">
        <v>458</v>
      </c>
      <c r="B7" s="128" t="s">
        <v>48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>
        <f t="shared" si="0"/>
        <v>0</v>
      </c>
    </row>
    <row r="8" spans="1:18" ht="21.75" customHeight="1">
      <c r="A8" s="127" t="s">
        <v>459</v>
      </c>
      <c r="B8" s="128" t="s">
        <v>49</v>
      </c>
      <c r="C8" s="129">
        <v>5518</v>
      </c>
      <c r="D8" s="129">
        <v>3137</v>
      </c>
      <c r="E8" s="129">
        <v>1712</v>
      </c>
      <c r="F8" s="129"/>
      <c r="G8" s="129"/>
      <c r="H8" s="129"/>
      <c r="I8" s="129"/>
      <c r="J8" s="129"/>
      <c r="K8" s="129"/>
      <c r="L8" s="129">
        <v>669</v>
      </c>
      <c r="M8" s="129"/>
      <c r="N8" s="129"/>
      <c r="O8" s="129"/>
      <c r="P8" s="129"/>
      <c r="Q8" s="129"/>
      <c r="R8" s="129">
        <f t="shared" si="0"/>
        <v>0</v>
      </c>
    </row>
    <row r="9" spans="1:18" ht="21.75" customHeight="1">
      <c r="A9" s="127" t="s">
        <v>460</v>
      </c>
      <c r="B9" s="128" t="s">
        <v>50</v>
      </c>
      <c r="C9" s="129">
        <v>36572</v>
      </c>
      <c r="D9" s="129">
        <v>1087</v>
      </c>
      <c r="E9" s="129">
        <v>9282</v>
      </c>
      <c r="F9" s="129"/>
      <c r="G9" s="129"/>
      <c r="H9" s="129">
        <v>26156</v>
      </c>
      <c r="I9" s="129"/>
      <c r="J9" s="129"/>
      <c r="K9" s="129"/>
      <c r="L9" s="129">
        <v>47</v>
      </c>
      <c r="M9" s="129"/>
      <c r="N9" s="129"/>
      <c r="O9" s="129"/>
      <c r="P9" s="129"/>
      <c r="Q9" s="129"/>
      <c r="R9" s="129">
        <f t="shared" si="0"/>
        <v>0</v>
      </c>
    </row>
    <row r="10" spans="1:18" ht="21.75" customHeight="1">
      <c r="A10" s="127" t="s">
        <v>461</v>
      </c>
      <c r="B10" s="128" t="s">
        <v>51</v>
      </c>
      <c r="C10" s="129">
        <v>2399</v>
      </c>
      <c r="D10" s="129">
        <v>221</v>
      </c>
      <c r="E10" s="129">
        <v>2173</v>
      </c>
      <c r="F10" s="129"/>
      <c r="G10" s="129"/>
      <c r="H10" s="129"/>
      <c r="I10" s="129">
        <v>5</v>
      </c>
      <c r="J10" s="129"/>
      <c r="K10" s="129"/>
      <c r="L10" s="129"/>
      <c r="M10" s="129"/>
      <c r="N10" s="129"/>
      <c r="O10" s="129"/>
      <c r="P10" s="129"/>
      <c r="Q10" s="129"/>
      <c r="R10" s="129">
        <f t="shared" si="0"/>
        <v>0</v>
      </c>
    </row>
    <row r="11" spans="1:18" ht="21.75" customHeight="1">
      <c r="A11" s="127" t="s">
        <v>462</v>
      </c>
      <c r="B11" s="128" t="s">
        <v>52</v>
      </c>
      <c r="C11" s="129">
        <v>8423</v>
      </c>
      <c r="D11" s="129">
        <v>350</v>
      </c>
      <c r="E11" s="129">
        <v>2061</v>
      </c>
      <c r="F11" s="129"/>
      <c r="G11" s="129">
        <v>3608</v>
      </c>
      <c r="H11" s="129">
        <v>2399</v>
      </c>
      <c r="I11" s="129"/>
      <c r="J11" s="129"/>
      <c r="K11" s="129"/>
      <c r="L11" s="129">
        <v>5</v>
      </c>
      <c r="M11" s="129"/>
      <c r="N11" s="129"/>
      <c r="O11" s="129"/>
      <c r="P11" s="129"/>
      <c r="Q11" s="129"/>
      <c r="R11" s="129">
        <f t="shared" si="0"/>
        <v>0</v>
      </c>
    </row>
    <row r="12" spans="1:18" ht="21.75" customHeight="1">
      <c r="A12" s="127" t="s">
        <v>463</v>
      </c>
      <c r="B12" s="128" t="s">
        <v>53</v>
      </c>
      <c r="C12" s="129">
        <v>31584</v>
      </c>
      <c r="D12" s="129">
        <v>7078</v>
      </c>
      <c r="E12" s="129">
        <v>1390</v>
      </c>
      <c r="F12" s="129"/>
      <c r="G12" s="129"/>
      <c r="H12" s="129">
        <v>4237</v>
      </c>
      <c r="I12" s="129"/>
      <c r="J12" s="129"/>
      <c r="K12" s="129"/>
      <c r="L12" s="129">
        <v>12185</v>
      </c>
      <c r="M12" s="129">
        <v>6694</v>
      </c>
      <c r="N12" s="129"/>
      <c r="O12" s="129"/>
      <c r="P12" s="129"/>
      <c r="Q12" s="129"/>
      <c r="R12" s="129">
        <f t="shared" si="0"/>
        <v>0</v>
      </c>
    </row>
    <row r="13" spans="1:18" ht="21.75" customHeight="1">
      <c r="A13" s="127" t="s">
        <v>464</v>
      </c>
      <c r="B13" s="128" t="s">
        <v>54</v>
      </c>
      <c r="C13" s="129">
        <v>16347</v>
      </c>
      <c r="D13" s="129">
        <v>2621</v>
      </c>
      <c r="E13" s="129">
        <v>4646</v>
      </c>
      <c r="F13" s="129"/>
      <c r="G13" s="129"/>
      <c r="H13" s="129">
        <v>8218</v>
      </c>
      <c r="I13" s="129"/>
      <c r="J13" s="129"/>
      <c r="K13" s="129"/>
      <c r="L13" s="129">
        <v>648</v>
      </c>
      <c r="M13" s="129">
        <v>214</v>
      </c>
      <c r="N13" s="129"/>
      <c r="O13" s="129"/>
      <c r="P13" s="129"/>
      <c r="Q13" s="129"/>
      <c r="R13" s="129">
        <f t="shared" si="0"/>
        <v>0</v>
      </c>
    </row>
    <row r="14" spans="1:18" ht="21.75" customHeight="1">
      <c r="A14" s="127" t="s">
        <v>465</v>
      </c>
      <c r="B14" s="128" t="s">
        <v>55</v>
      </c>
      <c r="C14" s="129">
        <v>2956</v>
      </c>
      <c r="D14" s="129">
        <v>27</v>
      </c>
      <c r="E14" s="129">
        <v>2540</v>
      </c>
      <c r="F14" s="129"/>
      <c r="G14" s="129">
        <v>339</v>
      </c>
      <c r="H14" s="129"/>
      <c r="I14" s="129">
        <v>3</v>
      </c>
      <c r="J14" s="129"/>
      <c r="K14" s="129"/>
      <c r="L14" s="129">
        <v>47</v>
      </c>
      <c r="M14" s="129"/>
      <c r="N14" s="129"/>
      <c r="O14" s="129"/>
      <c r="P14" s="129"/>
      <c r="Q14" s="129"/>
      <c r="R14" s="129">
        <f t="shared" si="0"/>
        <v>0</v>
      </c>
    </row>
    <row r="15" spans="1:18" ht="21.75" customHeight="1">
      <c r="A15" s="127" t="s">
        <v>466</v>
      </c>
      <c r="B15" s="128" t="s">
        <v>56</v>
      </c>
      <c r="C15" s="129">
        <v>9861</v>
      </c>
      <c r="D15" s="129">
        <v>1032</v>
      </c>
      <c r="E15" s="129">
        <v>3948</v>
      </c>
      <c r="F15" s="129">
        <v>4680</v>
      </c>
      <c r="G15" s="129"/>
      <c r="H15" s="129"/>
      <c r="I15" s="129">
        <v>200</v>
      </c>
      <c r="J15" s="129"/>
      <c r="K15" s="129"/>
      <c r="L15" s="129">
        <v>1</v>
      </c>
      <c r="M15" s="129"/>
      <c r="N15" s="129"/>
      <c r="O15" s="129"/>
      <c r="P15" s="129"/>
      <c r="Q15" s="129"/>
      <c r="R15" s="129">
        <f t="shared" si="0"/>
        <v>0</v>
      </c>
    </row>
    <row r="16" spans="1:18" ht="21.75" customHeight="1">
      <c r="A16" s="127" t="s">
        <v>467</v>
      </c>
      <c r="B16" s="128" t="s">
        <v>57</v>
      </c>
      <c r="C16" s="129">
        <v>55638</v>
      </c>
      <c r="D16" s="129">
        <v>1533</v>
      </c>
      <c r="E16" s="129">
        <v>3754</v>
      </c>
      <c r="F16" s="129">
        <v>674</v>
      </c>
      <c r="G16" s="129">
        <v>10028</v>
      </c>
      <c r="H16" s="129">
        <v>3360</v>
      </c>
      <c r="I16" s="129">
        <v>23672</v>
      </c>
      <c r="J16" s="129">
        <v>394</v>
      </c>
      <c r="K16" s="129"/>
      <c r="L16" s="129">
        <v>12223</v>
      </c>
      <c r="M16" s="129"/>
      <c r="N16" s="129"/>
      <c r="O16" s="129"/>
      <c r="P16" s="129"/>
      <c r="Q16" s="129"/>
      <c r="R16" s="129">
        <f t="shared" si="0"/>
        <v>0</v>
      </c>
    </row>
    <row r="17" spans="1:18" ht="21.75" customHeight="1">
      <c r="A17" s="127" t="s">
        <v>468</v>
      </c>
      <c r="B17" s="128" t="s">
        <v>58</v>
      </c>
      <c r="C17" s="129">
        <v>6118</v>
      </c>
      <c r="D17" s="129">
        <v>261</v>
      </c>
      <c r="E17" s="129">
        <v>252</v>
      </c>
      <c r="F17" s="129"/>
      <c r="G17" s="129"/>
      <c r="H17" s="129">
        <v>1365</v>
      </c>
      <c r="I17" s="129">
        <v>4239</v>
      </c>
      <c r="J17" s="129"/>
      <c r="K17" s="129"/>
      <c r="L17" s="129">
        <v>1</v>
      </c>
      <c r="M17" s="129"/>
      <c r="N17" s="129"/>
      <c r="O17" s="129"/>
      <c r="P17" s="129"/>
      <c r="Q17" s="129"/>
      <c r="R17" s="129">
        <f t="shared" si="0"/>
        <v>0</v>
      </c>
    </row>
    <row r="18" spans="1:18" ht="21.75" customHeight="1">
      <c r="A18" s="127" t="s">
        <v>469</v>
      </c>
      <c r="B18" s="130" t="s">
        <v>59</v>
      </c>
      <c r="C18" s="129">
        <v>964</v>
      </c>
      <c r="D18" s="129">
        <v>238</v>
      </c>
      <c r="E18" s="129">
        <v>251</v>
      </c>
      <c r="F18" s="129">
        <v>405</v>
      </c>
      <c r="G18" s="129"/>
      <c r="H18" s="129"/>
      <c r="I18" s="129"/>
      <c r="J18" s="129">
        <v>68</v>
      </c>
      <c r="K18" s="129"/>
      <c r="L18" s="129">
        <v>2</v>
      </c>
      <c r="M18" s="129"/>
      <c r="N18" s="129"/>
      <c r="O18" s="129"/>
      <c r="P18" s="129"/>
      <c r="Q18" s="129"/>
      <c r="R18" s="129">
        <f t="shared" si="0"/>
        <v>0</v>
      </c>
    </row>
    <row r="19" spans="1:18" ht="21.75" customHeight="1">
      <c r="A19" s="127" t="s">
        <v>470</v>
      </c>
      <c r="B19" s="130" t="s">
        <v>60</v>
      </c>
      <c r="C19" s="129">
        <v>850</v>
      </c>
      <c r="D19" s="129">
        <v>94</v>
      </c>
      <c r="E19" s="129">
        <v>130</v>
      </c>
      <c r="F19" s="129">
        <v>616</v>
      </c>
      <c r="G19" s="129"/>
      <c r="H19" s="129"/>
      <c r="I19" s="129"/>
      <c r="J19" s="129"/>
      <c r="K19" s="129"/>
      <c r="L19" s="129">
        <v>10</v>
      </c>
      <c r="M19" s="129"/>
      <c r="N19" s="129"/>
      <c r="O19" s="129"/>
      <c r="P19" s="129"/>
      <c r="Q19" s="129"/>
      <c r="R19" s="129">
        <f t="shared" si="0"/>
        <v>0</v>
      </c>
    </row>
    <row r="20" spans="1:18" ht="21.75" customHeight="1">
      <c r="A20" s="127" t="s">
        <v>471</v>
      </c>
      <c r="B20" s="131" t="s">
        <v>61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>
        <f t="shared" si="0"/>
        <v>0</v>
      </c>
    </row>
    <row r="21" spans="1:18" ht="21.75" customHeight="1">
      <c r="A21" s="127" t="s">
        <v>472</v>
      </c>
      <c r="B21" s="130" t="s">
        <v>473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>
        <f t="shared" si="0"/>
        <v>0</v>
      </c>
    </row>
    <row r="22" spans="1:18" ht="21.75" customHeight="1">
      <c r="A22" s="127" t="s">
        <v>474</v>
      </c>
      <c r="B22" s="130" t="s">
        <v>62</v>
      </c>
      <c r="C22" s="129">
        <v>2395</v>
      </c>
      <c r="D22" s="129">
        <v>689</v>
      </c>
      <c r="E22" s="129">
        <v>1704</v>
      </c>
      <c r="F22" s="129"/>
      <c r="G22" s="129"/>
      <c r="H22" s="129"/>
      <c r="I22" s="129"/>
      <c r="J22" s="129"/>
      <c r="K22" s="129"/>
      <c r="L22" s="129">
        <v>2</v>
      </c>
      <c r="M22" s="129"/>
      <c r="N22" s="129"/>
      <c r="O22" s="129"/>
      <c r="P22" s="129"/>
      <c r="Q22" s="129"/>
      <c r="R22" s="129">
        <f t="shared" si="0"/>
        <v>0</v>
      </c>
    </row>
    <row r="23" spans="1:18" ht="21.75" customHeight="1">
      <c r="A23" s="127" t="s">
        <v>475</v>
      </c>
      <c r="B23" s="130" t="s">
        <v>63</v>
      </c>
      <c r="C23" s="129">
        <v>10371</v>
      </c>
      <c r="D23" s="129">
        <v>2575</v>
      </c>
      <c r="E23" s="129"/>
      <c r="F23" s="129">
        <v>401</v>
      </c>
      <c r="G23" s="129">
        <v>4212</v>
      </c>
      <c r="H23" s="129">
        <v>3183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>
        <f t="shared" si="0"/>
        <v>0</v>
      </c>
    </row>
    <row r="24" spans="1:18" ht="21.75" customHeight="1">
      <c r="A24" s="127" t="s">
        <v>476</v>
      </c>
      <c r="B24" s="130" t="s">
        <v>64</v>
      </c>
      <c r="C24" s="129">
        <v>853</v>
      </c>
      <c r="D24" s="129"/>
      <c r="E24" s="129">
        <v>703</v>
      </c>
      <c r="F24" s="129">
        <v>150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>
        <f t="shared" si="0"/>
        <v>0</v>
      </c>
    </row>
    <row r="25" spans="1:18" ht="21.75" customHeight="1">
      <c r="A25" s="127" t="s">
        <v>477</v>
      </c>
      <c r="B25" s="130" t="s">
        <v>65</v>
      </c>
      <c r="C25" s="129">
        <v>5995</v>
      </c>
      <c r="D25" s="129">
        <v>790</v>
      </c>
      <c r="E25" s="129">
        <v>2118</v>
      </c>
      <c r="F25" s="129">
        <v>3086</v>
      </c>
      <c r="G25" s="129"/>
      <c r="H25" s="129"/>
      <c r="I25" s="129"/>
      <c r="J25" s="129"/>
      <c r="K25" s="129"/>
      <c r="L25" s="129">
        <v>1</v>
      </c>
      <c r="M25" s="129"/>
      <c r="N25" s="129"/>
      <c r="O25" s="129"/>
      <c r="P25" s="129"/>
      <c r="Q25" s="129"/>
      <c r="R25" s="129">
        <f t="shared" si="0"/>
        <v>0</v>
      </c>
    </row>
    <row r="26" spans="1:18" ht="21.75" customHeight="1">
      <c r="A26" s="127" t="s">
        <v>447</v>
      </c>
      <c r="B26" s="131" t="s">
        <v>66</v>
      </c>
      <c r="C26" s="129">
        <v>2000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>
        <v>2000</v>
      </c>
      <c r="R26" s="129"/>
    </row>
    <row r="27" spans="1:18" ht="21.75" customHeight="1">
      <c r="A27" s="127" t="s">
        <v>478</v>
      </c>
      <c r="B27" s="128" t="s">
        <v>67</v>
      </c>
      <c r="C27" s="129">
        <v>18189</v>
      </c>
      <c r="D27" s="129"/>
      <c r="E27" s="129"/>
      <c r="F27" s="129"/>
      <c r="G27" s="129">
        <v>644</v>
      </c>
      <c r="H27" s="129"/>
      <c r="I27" s="129">
        <v>5551</v>
      </c>
      <c r="J27" s="129"/>
      <c r="K27" s="129"/>
      <c r="L27" s="129"/>
      <c r="M27" s="129"/>
      <c r="N27" s="129"/>
      <c r="O27" s="129"/>
      <c r="P27" s="129"/>
      <c r="Q27" s="129"/>
      <c r="R27" s="129">
        <f>C27-SUM(D27:Q27)</f>
        <v>11994</v>
      </c>
    </row>
    <row r="28" spans="1:18" ht="21.75" customHeight="1">
      <c r="A28" s="127" t="s">
        <v>479</v>
      </c>
      <c r="B28" s="130" t="s">
        <v>68</v>
      </c>
      <c r="C28" s="129">
        <v>3469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>
        <v>3469</v>
      </c>
      <c r="O28" s="129"/>
      <c r="P28" s="129"/>
      <c r="Q28" s="129"/>
      <c r="R28" s="129"/>
    </row>
    <row r="29" spans="1:18" ht="21.75" customHeight="1">
      <c r="A29" s="127" t="s">
        <v>480</v>
      </c>
      <c r="B29" s="130" t="s">
        <v>69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1:18" ht="21.75" customHeight="1">
      <c r="A30" s="127" t="s">
        <v>548</v>
      </c>
      <c r="B30" s="128" t="s">
        <v>549</v>
      </c>
      <c r="C30" s="129">
        <v>2939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>
        <v>2939</v>
      </c>
      <c r="Q30" s="129"/>
      <c r="R30" s="129"/>
    </row>
    <row r="31" spans="1:18" ht="21.75" customHeight="1">
      <c r="A31" s="127" t="s">
        <v>550</v>
      </c>
      <c r="B31" s="128" t="s">
        <v>551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ht="21.75" customHeight="1">
      <c r="A32" s="127"/>
      <c r="B32" s="130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>
        <f>C32-SUM(D32:Q32)</f>
        <v>0</v>
      </c>
    </row>
    <row r="33" spans="1:18" ht="21.75" customHeight="1">
      <c r="A33" s="132" t="s">
        <v>481</v>
      </c>
      <c r="B33" s="132"/>
      <c r="C33" s="129">
        <v>246485</v>
      </c>
      <c r="D33" s="129">
        <f aca="true" t="shared" si="1" ref="D33:Q33">SUM(D5:D31)</f>
        <v>33898</v>
      </c>
      <c r="E33" s="129">
        <f t="shared" si="1"/>
        <v>46596</v>
      </c>
      <c r="F33" s="129">
        <f t="shared" si="1"/>
        <v>10012</v>
      </c>
      <c r="G33" s="129">
        <f t="shared" si="1"/>
        <v>19004</v>
      </c>
      <c r="H33" s="129">
        <f t="shared" si="1"/>
        <v>49084</v>
      </c>
      <c r="I33" s="129">
        <f t="shared" si="1"/>
        <v>33711</v>
      </c>
      <c r="J33" s="129">
        <f t="shared" si="1"/>
        <v>462</v>
      </c>
      <c r="K33" s="129">
        <f t="shared" si="1"/>
        <v>0</v>
      </c>
      <c r="L33" s="129">
        <f t="shared" si="1"/>
        <v>26408</v>
      </c>
      <c r="M33" s="129">
        <f t="shared" si="1"/>
        <v>6908</v>
      </c>
      <c r="N33" s="129">
        <f t="shared" si="1"/>
        <v>3469</v>
      </c>
      <c r="O33" s="129">
        <f t="shared" si="1"/>
        <v>0</v>
      </c>
      <c r="P33" s="129">
        <f t="shared" si="1"/>
        <v>2939</v>
      </c>
      <c r="Q33" s="129">
        <f t="shared" si="1"/>
        <v>2000</v>
      </c>
      <c r="R33" s="129">
        <f>C33-SUM(D33:Q33)</f>
        <v>11994</v>
      </c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</sheetData>
  <sheetProtection/>
  <mergeCells count="4">
    <mergeCell ref="A1:R1"/>
    <mergeCell ref="A3:B3"/>
    <mergeCell ref="A33:B33"/>
    <mergeCell ref="C3:C4"/>
  </mergeCells>
  <printOptions horizontalCentered="1"/>
  <pageMargins left="0.39305555555555555" right="0.39305555555555555" top="0.5902777777777778" bottom="0.4326388888888889" header="0.3145833333333333" footer="0.39305555555555555"/>
  <pageSetup firstPageNumber="34" useFirstPageNumber="1"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0" sqref="G10"/>
    </sheetView>
  </sheetViews>
  <sheetFormatPr defaultColWidth="8.625" defaultRowHeight="14.25"/>
  <cols>
    <col min="1" max="1" width="38.25390625" style="101" customWidth="1"/>
    <col min="2" max="3" width="12.25390625" style="102" customWidth="1"/>
    <col min="4" max="4" width="12.25390625" style="103" customWidth="1"/>
    <col min="5" max="7" width="9.00390625" style="101" bestFit="1" customWidth="1"/>
    <col min="8" max="32" width="9.00390625" style="104" bestFit="1" customWidth="1"/>
    <col min="33" max="16384" width="8.625" style="104" customWidth="1"/>
  </cols>
  <sheetData>
    <row r="1" spans="1:4" ht="40.5" customHeight="1">
      <c r="A1" s="105" t="s">
        <v>552</v>
      </c>
      <c r="B1" s="106"/>
      <c r="C1" s="106"/>
      <c r="D1" s="107"/>
    </row>
    <row r="2" ht="13.5">
      <c r="D2" s="108" t="s">
        <v>1</v>
      </c>
    </row>
    <row r="3" spans="1:7" s="100" customFormat="1" ht="21" customHeight="1">
      <c r="A3" s="109" t="s">
        <v>553</v>
      </c>
      <c r="B3" s="92" t="s">
        <v>3</v>
      </c>
      <c r="C3" s="92" t="s">
        <v>4</v>
      </c>
      <c r="D3" s="110" t="s">
        <v>554</v>
      </c>
      <c r="E3" s="111"/>
      <c r="F3" s="111"/>
      <c r="G3" s="111"/>
    </row>
    <row r="4" spans="1:7" s="100" customFormat="1" ht="21" customHeight="1">
      <c r="A4" s="109"/>
      <c r="B4" s="91"/>
      <c r="C4" s="91"/>
      <c r="D4" s="110"/>
      <c r="E4" s="111"/>
      <c r="F4" s="111"/>
      <c r="G4" s="111"/>
    </row>
    <row r="5" spans="1:7" s="100" customFormat="1" ht="37.5" customHeight="1">
      <c r="A5" s="271" t="s">
        <v>555</v>
      </c>
      <c r="B5" s="94"/>
      <c r="C5" s="94"/>
      <c r="D5" s="113"/>
      <c r="E5" s="111"/>
      <c r="F5" s="111"/>
      <c r="G5" s="111"/>
    </row>
    <row r="6" spans="1:7" s="100" customFormat="1" ht="37.5" customHeight="1">
      <c r="A6" s="112" t="s">
        <v>556</v>
      </c>
      <c r="B6" s="114">
        <v>79</v>
      </c>
      <c r="C6" s="94">
        <v>80</v>
      </c>
      <c r="D6" s="113">
        <f aca="true" t="shared" si="0" ref="D6:D19">(C6-B6)/B6</f>
        <v>0.012658227848101266</v>
      </c>
      <c r="E6" s="111"/>
      <c r="F6" s="111"/>
      <c r="G6" s="111"/>
    </row>
    <row r="7" spans="1:7" s="100" customFormat="1" ht="37.5" customHeight="1">
      <c r="A7" s="112" t="s">
        <v>557</v>
      </c>
      <c r="B7" s="114">
        <v>189</v>
      </c>
      <c r="C7" s="94">
        <v>200</v>
      </c>
      <c r="D7" s="113">
        <f t="shared" si="0"/>
        <v>0.0582010582010582</v>
      </c>
      <c r="E7" s="111"/>
      <c r="F7" s="111"/>
      <c r="G7" s="111"/>
    </row>
    <row r="8" spans="1:7" s="100" customFormat="1" ht="37.5" customHeight="1">
      <c r="A8" s="112" t="s">
        <v>558</v>
      </c>
      <c r="B8" s="114">
        <v>2635</v>
      </c>
      <c r="C8" s="94">
        <v>5100</v>
      </c>
      <c r="D8" s="113">
        <f t="shared" si="0"/>
        <v>0.9354838709677419</v>
      </c>
      <c r="E8" s="111"/>
      <c r="F8" s="111"/>
      <c r="G8" s="111"/>
    </row>
    <row r="9" spans="1:7" s="100" customFormat="1" ht="37.5" customHeight="1">
      <c r="A9" s="115" t="s">
        <v>559</v>
      </c>
      <c r="B9" s="114"/>
      <c r="C9" s="94"/>
      <c r="D9" s="113"/>
      <c r="E9" s="111"/>
      <c r="F9" s="111"/>
      <c r="G9" s="111"/>
    </row>
    <row r="10" spans="1:7" s="100" customFormat="1" ht="37.5" customHeight="1">
      <c r="A10" s="112" t="s">
        <v>560</v>
      </c>
      <c r="B10" s="114"/>
      <c r="C10" s="94"/>
      <c r="D10" s="113"/>
      <c r="E10" s="111"/>
      <c r="F10" s="111"/>
      <c r="G10" s="111"/>
    </row>
    <row r="11" spans="1:7" s="100" customFormat="1" ht="37.5" customHeight="1">
      <c r="A11" s="112" t="s">
        <v>561</v>
      </c>
      <c r="B11" s="114">
        <v>90</v>
      </c>
      <c r="C11" s="94">
        <v>100</v>
      </c>
      <c r="D11" s="113">
        <f t="shared" si="0"/>
        <v>0.1111111111111111</v>
      </c>
      <c r="E11" s="111"/>
      <c r="F11" s="111"/>
      <c r="G11" s="111"/>
    </row>
    <row r="12" spans="1:7" s="100" customFormat="1" ht="37.5" customHeight="1">
      <c r="A12" s="112" t="s">
        <v>562</v>
      </c>
      <c r="B12" s="114"/>
      <c r="C12" s="94"/>
      <c r="D12" s="113"/>
      <c r="E12" s="111"/>
      <c r="F12" s="111"/>
      <c r="G12" s="111"/>
    </row>
    <row r="13" spans="1:7" s="100" customFormat="1" ht="37.5" customHeight="1">
      <c r="A13" s="115" t="s">
        <v>563</v>
      </c>
      <c r="B13" s="114"/>
      <c r="C13" s="94"/>
      <c r="D13" s="113"/>
      <c r="E13" s="111"/>
      <c r="F13" s="111"/>
      <c r="G13" s="111"/>
    </row>
    <row r="14" spans="1:7" s="100" customFormat="1" ht="37.5" customHeight="1">
      <c r="A14" s="112" t="s">
        <v>564</v>
      </c>
      <c r="B14" s="94"/>
      <c r="C14" s="94"/>
      <c r="D14" s="113"/>
      <c r="E14" s="111"/>
      <c r="F14" s="111"/>
      <c r="G14" s="111"/>
    </row>
    <row r="15" spans="1:7" s="100" customFormat="1" ht="37.5" customHeight="1">
      <c r="A15" s="112" t="s">
        <v>565</v>
      </c>
      <c r="B15" s="94">
        <v>232</v>
      </c>
      <c r="C15" s="94">
        <v>200</v>
      </c>
      <c r="D15" s="113">
        <f t="shared" si="0"/>
        <v>-0.13793103448275862</v>
      </c>
      <c r="E15" s="111"/>
      <c r="F15" s="111"/>
      <c r="G15" s="111"/>
    </row>
    <row r="16" spans="1:7" s="100" customFormat="1" ht="37.5" customHeight="1">
      <c r="A16" s="112" t="s">
        <v>566</v>
      </c>
      <c r="B16" s="94"/>
      <c r="C16" s="94"/>
      <c r="D16" s="113"/>
      <c r="E16" s="111"/>
      <c r="F16" s="111"/>
      <c r="G16" s="111"/>
    </row>
    <row r="17" spans="1:7" s="100" customFormat="1" ht="37.5" customHeight="1">
      <c r="A17" s="112" t="s">
        <v>567</v>
      </c>
      <c r="B17" s="94"/>
      <c r="C17" s="94"/>
      <c r="D17" s="113"/>
      <c r="E17" s="111"/>
      <c r="F17" s="111"/>
      <c r="G17" s="111"/>
    </row>
    <row r="18" spans="1:7" s="100" customFormat="1" ht="37.5" customHeight="1">
      <c r="A18" s="271" t="s">
        <v>568</v>
      </c>
      <c r="B18" s="94">
        <v>2781</v>
      </c>
      <c r="C18" s="94">
        <v>1070</v>
      </c>
      <c r="D18" s="113">
        <f t="shared" si="0"/>
        <v>-0.6152463142754405</v>
      </c>
      <c r="E18" s="111"/>
      <c r="F18" s="111"/>
      <c r="G18" s="111"/>
    </row>
    <row r="19" spans="1:7" s="100" customFormat="1" ht="37.5" customHeight="1">
      <c r="A19" s="109" t="s">
        <v>569</v>
      </c>
      <c r="B19" s="97">
        <f>SUM(B5:B18)</f>
        <v>6006</v>
      </c>
      <c r="C19" s="97">
        <f>SUM(C5:C18)</f>
        <v>6750</v>
      </c>
      <c r="D19" s="113">
        <f t="shared" si="0"/>
        <v>0.12387612387612387</v>
      </c>
      <c r="E19" s="111"/>
      <c r="F19" s="111"/>
      <c r="G19" s="111"/>
    </row>
    <row r="20" spans="1:4" ht="13.5">
      <c r="A20" s="116"/>
      <c r="B20" s="117"/>
      <c r="C20" s="117"/>
      <c r="D20" s="118"/>
    </row>
  </sheetData>
  <sheetProtection/>
  <mergeCells count="6">
    <mergeCell ref="A1:D1"/>
    <mergeCell ref="A20:D20"/>
    <mergeCell ref="A3:A4"/>
    <mergeCell ref="B3:B4"/>
    <mergeCell ref="C3:C4"/>
    <mergeCell ref="D3:D4"/>
  </mergeCells>
  <printOptions horizontalCentered="1"/>
  <pageMargins left="0.7086614173228347" right="0.7086614173228347" top="0.984251968503937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22">
      <selection activeCell="B8" sqref="B8"/>
    </sheetView>
  </sheetViews>
  <sheetFormatPr defaultColWidth="8.625" defaultRowHeight="14.25"/>
  <cols>
    <col min="1" max="1" width="59.875" style="86" customWidth="1"/>
    <col min="2" max="2" width="14.75390625" style="86" customWidth="1"/>
    <col min="3" max="3" width="9.00390625" style="86" bestFit="1" customWidth="1"/>
    <col min="4" max="11" width="8.625" style="87" customWidth="1"/>
    <col min="12" max="32" width="9.00390625" style="87" bestFit="1" customWidth="1"/>
    <col min="33" max="16384" width="8.625" style="87" customWidth="1"/>
  </cols>
  <sheetData>
    <row r="1" spans="1:2" ht="33.75" customHeight="1">
      <c r="A1" s="88" t="s">
        <v>570</v>
      </c>
      <c r="B1" s="88"/>
    </row>
    <row r="2" spans="1:3" s="85" customFormat="1" ht="15">
      <c r="A2" s="89"/>
      <c r="B2" s="90" t="s">
        <v>1</v>
      </c>
      <c r="C2" s="89"/>
    </row>
    <row r="3" spans="1:3" s="85" customFormat="1" ht="15">
      <c r="A3" s="91" t="s">
        <v>553</v>
      </c>
      <c r="B3" s="92" t="s">
        <v>4</v>
      </c>
      <c r="C3" s="89"/>
    </row>
    <row r="4" spans="1:3" s="85" customFormat="1" ht="15">
      <c r="A4" s="91"/>
      <c r="B4" s="92"/>
      <c r="C4" s="89"/>
    </row>
    <row r="5" spans="1:3" s="85" customFormat="1" ht="23.25" customHeight="1">
      <c r="A5" s="93" t="s">
        <v>571</v>
      </c>
      <c r="B5" s="94"/>
      <c r="C5" s="89"/>
    </row>
    <row r="6" spans="1:3" s="85" customFormat="1" ht="23.25" customHeight="1">
      <c r="A6" s="93" t="s">
        <v>572</v>
      </c>
      <c r="B6" s="94"/>
      <c r="C6" s="89"/>
    </row>
    <row r="7" spans="1:3" s="85" customFormat="1" ht="23.25" customHeight="1">
      <c r="A7" s="93" t="s">
        <v>573</v>
      </c>
      <c r="B7" s="94"/>
      <c r="C7" s="89"/>
    </row>
    <row r="8" spans="1:3" s="85" customFormat="1" ht="23.25" customHeight="1">
      <c r="A8" s="93" t="s">
        <v>574</v>
      </c>
      <c r="B8" s="94"/>
      <c r="C8" s="89"/>
    </row>
    <row r="9" spans="1:3" s="85" customFormat="1" ht="23.25" customHeight="1">
      <c r="A9" s="95" t="s">
        <v>575</v>
      </c>
      <c r="B9" s="94"/>
      <c r="C9" s="89"/>
    </row>
    <row r="10" spans="1:3" s="85" customFormat="1" ht="23.25" customHeight="1">
      <c r="A10" s="93" t="s">
        <v>576</v>
      </c>
      <c r="B10" s="94">
        <f>SUM(B11:B15)</f>
        <v>1014</v>
      </c>
      <c r="C10" s="89"/>
    </row>
    <row r="11" spans="1:3" s="85" customFormat="1" ht="23.25" customHeight="1">
      <c r="A11" s="95" t="s">
        <v>577</v>
      </c>
      <c r="B11" s="94">
        <v>370</v>
      </c>
      <c r="C11" s="89"/>
    </row>
    <row r="12" spans="1:3" s="85" customFormat="1" ht="23.25" customHeight="1">
      <c r="A12" s="95" t="s">
        <v>578</v>
      </c>
      <c r="B12" s="94">
        <v>254</v>
      </c>
      <c r="C12" s="89"/>
    </row>
    <row r="13" spans="1:3" s="85" customFormat="1" ht="23.25" customHeight="1">
      <c r="A13" s="95" t="s">
        <v>579</v>
      </c>
      <c r="B13" s="94"/>
      <c r="C13" s="89"/>
    </row>
    <row r="14" spans="1:3" s="85" customFormat="1" ht="23.25" customHeight="1">
      <c r="A14" s="95" t="s">
        <v>580</v>
      </c>
      <c r="B14" s="94">
        <v>190</v>
      </c>
      <c r="C14" s="89"/>
    </row>
    <row r="15" spans="1:3" s="85" customFormat="1" ht="23.25" customHeight="1">
      <c r="A15" s="95" t="s">
        <v>581</v>
      </c>
      <c r="B15" s="94">
        <v>200</v>
      </c>
      <c r="C15" s="89"/>
    </row>
    <row r="16" spans="1:3" s="85" customFormat="1" ht="23.25" customHeight="1">
      <c r="A16" s="93" t="s">
        <v>582</v>
      </c>
      <c r="B16" s="94"/>
      <c r="C16" s="89"/>
    </row>
    <row r="17" spans="1:3" s="85" customFormat="1" ht="23.25" customHeight="1">
      <c r="A17" s="95" t="s">
        <v>583</v>
      </c>
      <c r="B17" s="94"/>
      <c r="C17" s="89"/>
    </row>
    <row r="18" spans="1:3" s="85" customFormat="1" ht="23.25" customHeight="1">
      <c r="A18" s="93" t="s">
        <v>584</v>
      </c>
      <c r="B18" s="94"/>
      <c r="C18" s="89"/>
    </row>
    <row r="19" spans="1:3" s="85" customFormat="1" ht="23.25" customHeight="1">
      <c r="A19" s="93" t="s">
        <v>585</v>
      </c>
      <c r="B19" s="94"/>
      <c r="C19" s="89"/>
    </row>
    <row r="20" spans="1:3" s="85" customFormat="1" ht="23.25" customHeight="1">
      <c r="A20" s="95" t="s">
        <v>586</v>
      </c>
      <c r="B20" s="94"/>
      <c r="C20" s="89"/>
    </row>
    <row r="21" spans="1:3" s="85" customFormat="1" ht="23.25" customHeight="1">
      <c r="A21" s="93" t="s">
        <v>587</v>
      </c>
      <c r="B21" s="94"/>
      <c r="C21" s="89"/>
    </row>
    <row r="22" spans="1:3" s="85" customFormat="1" ht="23.25" customHeight="1">
      <c r="A22" s="93" t="s">
        <v>588</v>
      </c>
      <c r="B22" s="94"/>
      <c r="C22" s="89"/>
    </row>
    <row r="23" spans="1:3" s="85" customFormat="1" ht="23.25" customHeight="1">
      <c r="A23" s="93" t="s">
        <v>589</v>
      </c>
      <c r="B23" s="94"/>
      <c r="C23" s="89"/>
    </row>
    <row r="24" spans="1:4" s="85" customFormat="1" ht="23.25" customHeight="1">
      <c r="A24" s="93" t="s">
        <v>590</v>
      </c>
      <c r="B24" s="94">
        <v>5667</v>
      </c>
      <c r="C24" s="89"/>
      <c r="D24" s="96"/>
    </row>
    <row r="25" spans="1:3" s="85" customFormat="1" ht="23.25" customHeight="1">
      <c r="A25" s="93" t="s">
        <v>591</v>
      </c>
      <c r="B25" s="94"/>
      <c r="C25" s="89"/>
    </row>
    <row r="26" spans="1:3" s="85" customFormat="1" ht="23.25" customHeight="1">
      <c r="A26" s="93" t="s">
        <v>592</v>
      </c>
      <c r="B26" s="94">
        <f>SUM(B27:B29)</f>
        <v>15361</v>
      </c>
      <c r="C26" s="89"/>
    </row>
    <row r="27" spans="1:3" s="85" customFormat="1" ht="23.25" customHeight="1">
      <c r="A27" s="95" t="s">
        <v>593</v>
      </c>
      <c r="B27" s="94">
        <v>15090</v>
      </c>
      <c r="C27" s="89"/>
    </row>
    <row r="28" spans="1:3" s="85" customFormat="1" ht="23.25" customHeight="1">
      <c r="A28" s="95" t="s">
        <v>594</v>
      </c>
      <c r="B28" s="94"/>
      <c r="C28" s="89"/>
    </row>
    <row r="29" spans="1:3" s="85" customFormat="1" ht="23.25" customHeight="1">
      <c r="A29" s="95" t="s">
        <v>595</v>
      </c>
      <c r="B29" s="94">
        <v>271</v>
      </c>
      <c r="C29" s="89"/>
    </row>
    <row r="30" spans="1:3" s="85" customFormat="1" ht="23.25" customHeight="1">
      <c r="A30" s="93" t="s">
        <v>596</v>
      </c>
      <c r="B30" s="94"/>
      <c r="C30" s="89"/>
    </row>
    <row r="31" spans="1:3" s="85" customFormat="1" ht="23.25" customHeight="1">
      <c r="A31" s="93" t="s">
        <v>597</v>
      </c>
      <c r="B31" s="97">
        <f>SUM(B5:B6,B8,B10,B16,B19,B22:B26,B30)</f>
        <v>22042</v>
      </c>
      <c r="C31" s="89"/>
    </row>
    <row r="32" spans="1:2" ht="13.5">
      <c r="A32" s="98"/>
      <c r="B32" s="99"/>
    </row>
  </sheetData>
  <sheetProtection/>
  <mergeCells count="4">
    <mergeCell ref="A1:B1"/>
    <mergeCell ref="A32:B32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showZeros="0" zoomScale="110" zoomScaleNormal="110" workbookViewId="0" topLeftCell="A4">
      <selection activeCell="I9" sqref="I9"/>
    </sheetView>
  </sheetViews>
  <sheetFormatPr defaultColWidth="12.125" defaultRowHeight="15" customHeight="1"/>
  <cols>
    <col min="1" max="1" width="28.375" style="0" customWidth="1"/>
    <col min="2" max="2" width="11.25390625" style="0" customWidth="1"/>
    <col min="3" max="3" width="29.125" style="0" customWidth="1"/>
    <col min="4" max="4" width="10.375" style="0" customWidth="1"/>
  </cols>
  <sheetData>
    <row r="1" spans="1:4" ht="33.75" customHeight="1">
      <c r="A1" s="62" t="s">
        <v>598</v>
      </c>
      <c r="B1" s="62"/>
      <c r="C1" s="62"/>
      <c r="D1" s="62"/>
    </row>
    <row r="2" spans="1:4" ht="16.5" customHeight="1">
      <c r="A2" s="83"/>
      <c r="B2" s="83"/>
      <c r="C2" s="83"/>
      <c r="D2" s="83"/>
    </row>
    <row r="3" spans="1:4" ht="16.5" customHeight="1">
      <c r="A3" s="83" t="s">
        <v>1</v>
      </c>
      <c r="B3" s="83"/>
      <c r="C3" s="83"/>
      <c r="D3" s="83"/>
    </row>
    <row r="4" spans="1:4" ht="54.75" customHeight="1">
      <c r="A4" s="14" t="s">
        <v>2</v>
      </c>
      <c r="B4" s="14" t="s">
        <v>4</v>
      </c>
      <c r="C4" s="14" t="s">
        <v>2</v>
      </c>
      <c r="D4" s="14" t="s">
        <v>4</v>
      </c>
    </row>
    <row r="5" spans="1:4" ht="31.5" customHeight="1">
      <c r="A5" s="84" t="s">
        <v>599</v>
      </c>
      <c r="B5" s="84">
        <v>6750</v>
      </c>
      <c r="C5" s="84" t="s">
        <v>600</v>
      </c>
      <c r="D5" s="84">
        <v>22042</v>
      </c>
    </row>
    <row r="6" spans="1:4" ht="31.5" customHeight="1">
      <c r="A6" s="84" t="s">
        <v>601</v>
      </c>
      <c r="B6" s="84">
        <v>150</v>
      </c>
      <c r="C6" s="84" t="s">
        <v>602</v>
      </c>
      <c r="D6" s="84">
        <v>6736</v>
      </c>
    </row>
    <row r="7" spans="1:4" ht="31.5" customHeight="1">
      <c r="A7" s="84" t="s">
        <v>603</v>
      </c>
      <c r="B7" s="84"/>
      <c r="C7" s="84" t="s">
        <v>604</v>
      </c>
      <c r="D7" s="84">
        <v>15306</v>
      </c>
    </row>
    <row r="8" spans="1:4" ht="31.5" customHeight="1">
      <c r="A8" s="84" t="s">
        <v>605</v>
      </c>
      <c r="B8" s="84">
        <v>15306</v>
      </c>
      <c r="C8" s="84" t="s">
        <v>606</v>
      </c>
      <c r="D8" s="84"/>
    </row>
    <row r="9" spans="1:4" ht="31.5" customHeight="1">
      <c r="A9" s="84" t="s">
        <v>607</v>
      </c>
      <c r="B9" s="84"/>
      <c r="C9" s="84" t="s">
        <v>608</v>
      </c>
      <c r="D9" s="84"/>
    </row>
    <row r="10" spans="1:4" ht="31.5" customHeight="1">
      <c r="A10" s="84" t="s">
        <v>609</v>
      </c>
      <c r="B10" s="84"/>
      <c r="C10" s="84"/>
      <c r="D10" s="84"/>
    </row>
    <row r="11" spans="1:4" ht="31.5" customHeight="1">
      <c r="A11" s="84" t="s">
        <v>610</v>
      </c>
      <c r="B11" s="84"/>
      <c r="C11" s="84" t="s">
        <v>611</v>
      </c>
      <c r="D11" s="84"/>
    </row>
    <row r="12" spans="1:4" ht="31.5" customHeight="1">
      <c r="A12" s="84" t="s">
        <v>612</v>
      </c>
      <c r="B12" s="84"/>
      <c r="C12" s="84" t="s">
        <v>551</v>
      </c>
      <c r="D12" s="84">
        <v>164</v>
      </c>
    </row>
    <row r="13" spans="1:4" ht="31.5" customHeight="1">
      <c r="A13" s="84" t="s">
        <v>613</v>
      </c>
      <c r="B13" s="84"/>
      <c r="C13" s="84" t="s">
        <v>614</v>
      </c>
      <c r="D13" s="84">
        <v>164</v>
      </c>
    </row>
    <row r="14" spans="1:4" ht="31.5" customHeight="1">
      <c r="A14" s="84" t="s">
        <v>615</v>
      </c>
      <c r="B14" s="84"/>
      <c r="C14" s="84"/>
      <c r="D14" s="84"/>
    </row>
    <row r="15" spans="1:4" ht="31.5" customHeight="1">
      <c r="A15" s="84" t="s">
        <v>616</v>
      </c>
      <c r="B15" s="84"/>
      <c r="C15" s="84" t="s">
        <v>617</v>
      </c>
      <c r="D15" s="84"/>
    </row>
    <row r="16" spans="1:4" ht="31.5" customHeight="1">
      <c r="A16" s="84" t="s">
        <v>618</v>
      </c>
      <c r="B16" s="84"/>
      <c r="C16" s="84"/>
      <c r="D16" s="84"/>
    </row>
    <row r="17" spans="1:4" ht="31.5" customHeight="1">
      <c r="A17" s="84"/>
      <c r="B17" s="84"/>
      <c r="C17" s="84" t="s">
        <v>619</v>
      </c>
      <c r="D17" s="84"/>
    </row>
    <row r="18" spans="1:4" ht="24.75" customHeight="1">
      <c r="A18" s="21" t="s">
        <v>620</v>
      </c>
      <c r="B18" s="21">
        <f>SUM(B5:B9,B12,B15)</f>
        <v>22206</v>
      </c>
      <c r="C18" s="21" t="s">
        <v>621</v>
      </c>
      <c r="D18" s="21">
        <f>SUM(D5,D8,D9,D11,D12,D15)</f>
        <v>22206</v>
      </c>
    </row>
  </sheetData>
  <sheetProtection/>
  <mergeCells count="3">
    <mergeCell ref="A1:D1"/>
    <mergeCell ref="A2:D2"/>
    <mergeCell ref="A3:D3"/>
  </mergeCells>
  <printOptions horizontalCentered="1"/>
  <pageMargins left="0.7480314960629921" right="0.6299212598425197" top="0.9842519685039371" bottom="0.9842519685039371" header="0.5118110236220472" footer="0.5118110236220472"/>
  <pageSetup firstPageNumber="37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9" sqref="H9"/>
    </sheetView>
  </sheetViews>
  <sheetFormatPr defaultColWidth="8.625" defaultRowHeight="14.25"/>
  <cols>
    <col min="1" max="1" width="44.625" style="60" customWidth="1"/>
    <col min="2" max="3" width="9.875" style="61" customWidth="1"/>
    <col min="4" max="4" width="9.875" style="60" customWidth="1"/>
    <col min="5" max="5" width="8.625" style="60" hidden="1" customWidth="1"/>
    <col min="6" max="32" width="9.00390625" style="60" bestFit="1" customWidth="1"/>
    <col min="33" max="16384" width="8.625" style="60" customWidth="1"/>
  </cols>
  <sheetData>
    <row r="1" spans="1:5" ht="36.75" customHeight="1">
      <c r="A1" s="62" t="s">
        <v>622</v>
      </c>
      <c r="B1" s="62"/>
      <c r="C1" s="62"/>
      <c r="D1" s="62"/>
      <c r="E1" s="63"/>
    </row>
    <row r="2" ht="15">
      <c r="D2" s="64" t="s">
        <v>1</v>
      </c>
    </row>
    <row r="3" spans="1:5" ht="39.75" customHeight="1">
      <c r="A3" s="65" t="s">
        <v>623</v>
      </c>
      <c r="B3" s="66" t="s">
        <v>624</v>
      </c>
      <c r="C3" s="66" t="s">
        <v>625</v>
      </c>
      <c r="D3" s="66" t="s">
        <v>626</v>
      </c>
      <c r="E3" s="67" t="s">
        <v>627</v>
      </c>
    </row>
    <row r="4" spans="1:5" ht="26.25" customHeight="1">
      <c r="A4" s="68" t="s">
        <v>628</v>
      </c>
      <c r="B4" s="69">
        <v>13076.79</v>
      </c>
      <c r="C4" s="69">
        <v>16426</v>
      </c>
      <c r="D4" s="70">
        <v>0.2561186652075929</v>
      </c>
      <c r="E4" s="71"/>
    </row>
    <row r="5" spans="1:6" ht="26.25" customHeight="1">
      <c r="A5" s="72" t="s">
        <v>629</v>
      </c>
      <c r="B5" s="69">
        <v>13076.79</v>
      </c>
      <c r="C5" s="69">
        <v>16426</v>
      </c>
      <c r="D5" s="70">
        <v>0.2561186652075929</v>
      </c>
      <c r="E5" s="71"/>
      <c r="F5" s="73"/>
    </row>
    <row r="6" spans="1:5" ht="26.25" customHeight="1">
      <c r="A6" s="74" t="s">
        <v>630</v>
      </c>
      <c r="B6" s="75">
        <v>11215.69</v>
      </c>
      <c r="C6" s="75">
        <v>13261</v>
      </c>
      <c r="D6" s="70">
        <v>0.1823614953694333</v>
      </c>
      <c r="E6" s="71"/>
    </row>
    <row r="7" spans="1:6" ht="26.25" customHeight="1">
      <c r="A7" s="72" t="s">
        <v>631</v>
      </c>
      <c r="B7" s="69"/>
      <c r="C7" s="69"/>
      <c r="D7" s="70"/>
      <c r="E7" s="71"/>
      <c r="F7" s="76"/>
    </row>
    <row r="8" spans="1:5" ht="26.25" customHeight="1">
      <c r="A8" s="74" t="s">
        <v>632</v>
      </c>
      <c r="B8" s="77"/>
      <c r="C8" s="75"/>
      <c r="D8" s="70"/>
      <c r="E8" s="71"/>
    </row>
    <row r="9" spans="1:5" ht="26.25" customHeight="1">
      <c r="A9" s="74" t="s">
        <v>633</v>
      </c>
      <c r="B9" s="75"/>
      <c r="C9" s="75"/>
      <c r="D9" s="70"/>
      <c r="E9" s="71"/>
    </row>
    <row r="10" spans="1:5" ht="26.25" customHeight="1">
      <c r="A10" s="74" t="s">
        <v>634</v>
      </c>
      <c r="B10" s="75"/>
      <c r="C10" s="75"/>
      <c r="D10" s="70"/>
      <c r="E10" s="71"/>
    </row>
    <row r="11" spans="1:6" ht="26.25" customHeight="1">
      <c r="A11" s="72" t="s">
        <v>635</v>
      </c>
      <c r="B11" s="69"/>
      <c r="C11" s="69"/>
      <c r="D11" s="70"/>
      <c r="E11" s="71"/>
      <c r="F11" s="76"/>
    </row>
    <row r="12" spans="1:5" ht="26.25" customHeight="1">
      <c r="A12" s="74" t="s">
        <v>632</v>
      </c>
      <c r="B12" s="77"/>
      <c r="C12" s="75"/>
      <c r="D12" s="70"/>
      <c r="E12" s="71"/>
    </row>
    <row r="13" spans="1:5" ht="26.25" customHeight="1">
      <c r="A13" s="74" t="s">
        <v>636</v>
      </c>
      <c r="B13" s="75"/>
      <c r="C13" s="75"/>
      <c r="D13" s="70"/>
      <c r="E13" s="71"/>
    </row>
    <row r="14" spans="1:5" ht="26.25" customHeight="1">
      <c r="A14" s="74" t="s">
        <v>634</v>
      </c>
      <c r="B14" s="75"/>
      <c r="C14" s="75"/>
      <c r="D14" s="70"/>
      <c r="E14" s="71"/>
    </row>
    <row r="15" spans="1:4" ht="26.25" customHeight="1">
      <c r="A15" s="68" t="s">
        <v>637</v>
      </c>
      <c r="B15" s="69">
        <v>13699</v>
      </c>
      <c r="C15" s="69">
        <v>16359</v>
      </c>
      <c r="D15" s="70">
        <v>0.1941747572815534</v>
      </c>
    </row>
    <row r="16" spans="1:4" ht="26.25" customHeight="1">
      <c r="A16" s="72" t="s">
        <v>638</v>
      </c>
      <c r="B16" s="69">
        <v>13699</v>
      </c>
      <c r="C16" s="69">
        <v>16359</v>
      </c>
      <c r="D16" s="70">
        <v>0.1941747572815534</v>
      </c>
    </row>
    <row r="17" spans="1:4" ht="26.25" customHeight="1">
      <c r="A17" s="78" t="s">
        <v>639</v>
      </c>
      <c r="B17" s="75">
        <v>13664</v>
      </c>
      <c r="C17" s="75">
        <v>16253</v>
      </c>
      <c r="D17" s="70">
        <v>0.18947599531615925</v>
      </c>
    </row>
    <row r="18" spans="1:4" ht="26.25" customHeight="1">
      <c r="A18" s="79" t="s">
        <v>640</v>
      </c>
      <c r="B18" s="69"/>
      <c r="C18" s="69"/>
      <c r="D18" s="70"/>
    </row>
    <row r="19" spans="1:4" ht="26.25" customHeight="1">
      <c r="A19" s="78" t="s">
        <v>641</v>
      </c>
      <c r="B19" s="75"/>
      <c r="C19" s="75"/>
      <c r="D19" s="70"/>
    </row>
    <row r="20" spans="1:6" ht="26.25" customHeight="1">
      <c r="A20" s="72" t="s">
        <v>642</v>
      </c>
      <c r="B20" s="69"/>
      <c r="C20" s="69"/>
      <c r="D20" s="70"/>
      <c r="E20" s="80"/>
      <c r="F20" s="80"/>
    </row>
    <row r="21" spans="1:4" ht="26.25" customHeight="1">
      <c r="A21" s="74" t="s">
        <v>643</v>
      </c>
      <c r="B21" s="75"/>
      <c r="C21" s="75"/>
      <c r="D21" s="70"/>
    </row>
    <row r="22" spans="1:4" ht="26.25" customHeight="1">
      <c r="A22" s="74" t="s">
        <v>644</v>
      </c>
      <c r="B22" s="75"/>
      <c r="C22" s="75"/>
      <c r="D22" s="70"/>
    </row>
    <row r="23" spans="1:4" ht="26.25" customHeight="1">
      <c r="A23" s="74" t="s">
        <v>645</v>
      </c>
      <c r="B23" s="81"/>
      <c r="C23" s="82"/>
      <c r="D23" s="70"/>
    </row>
  </sheetData>
  <sheetProtection/>
  <mergeCells count="1">
    <mergeCell ref="A1:D1"/>
  </mergeCells>
  <printOptions horizontalCentered="1"/>
  <pageMargins left="0.7086614173228347" right="0.7086614173228347" top="1.28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刘瑜</dc:creator>
  <cp:keywords/>
  <dc:description/>
  <cp:lastModifiedBy>信雨微阳</cp:lastModifiedBy>
  <cp:lastPrinted>2024-01-04T12:24:05Z</cp:lastPrinted>
  <dcterms:created xsi:type="dcterms:W3CDTF">2011-10-28T02:32:56Z</dcterms:created>
  <dcterms:modified xsi:type="dcterms:W3CDTF">2024-03-25T07:10:53Z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BB302175861B424BA20F4D5149DEC31D</vt:lpwstr>
  </property>
  <property fmtid="{D5CDD505-2E9C-101B-9397-08002B2CF9AE}" pid="4" name="KSOProductBuildV">
    <vt:lpwstr>2052-12.1.0.16388</vt:lpwstr>
  </property>
</Properties>
</file>