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firstSheet="1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'7'!$A$1:$E$59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<sst xmlns="http://schemas.openxmlformats.org/spreadsheetml/2006/main" count="520" uniqueCount="444">
  <si>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</si>
  <si>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</si>
  <si>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</si>
  <si>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</si>
  <si>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</si>
  <si>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</si>
  <si>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</si>
  <si>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</si>
  <si>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</si>
  <si>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</si>
  <si>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</si>
  <si>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</si>
  <si>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</si>
  <si>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</si>
  <si>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</si>
  <si>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</si>
  <si>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</si>
  <si>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</si>
  <si>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</si>
  <si>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</si>
  <si>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</si>
  <si>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</si>
  <si>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</si>
  <si>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</si>
  <si>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</si>
  <si>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</si>
  <si>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</si>
  <si>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</si>
  <si>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</si>
  <si>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</si>
  <si>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</si>
  <si>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</si>
  <si>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</si>
  <si>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</si>
  <si>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</si>
  <si>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</si>
  <si>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</si>
  <si>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</si>
  <si>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</si>
  <si>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</si>
  <si>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</si>
  <si>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</si>
  <si>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</si>
  <si>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</si>
  <si>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</si>
  <si>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</si>
  <si>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</si>
  <si>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</si>
  <si>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</si>
  <si>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</si>
  <si>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</si>
  <si>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</si>
  <si>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</si>
  <si>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</si>
  <si>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</si>
  <si>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</si>
  <si>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</si>
  <si>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</si>
  <si>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</si>
  <si>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</si>
  <si>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</si>
  <si>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</si>
  <si>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</si>
  <si>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</si>
  <si>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</si>
  <si>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</si>
  <si>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</si>
  <si>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</si>
  <si>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</si>
  <si>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</si>
  <si>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</si>
  <si>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</si>
  <si>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</si>
  <si>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</si>
  <si>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</si>
  <si>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</si>
  <si>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</si>
  <si>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</si>
  <si>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</si>
  <si>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</si>
  <si>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</si>
  <si>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</si>
  <si>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</si>
  <si>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</si>
  <si>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</si>
  <si>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</si>
  <si>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</si>
  <si>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</si>
  <si>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</si>
  <si>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</si>
  <si>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</si>
  <si>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</si>
  <si>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</si>
  <si>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</si>
  <si>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</si>
  <si>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</si>
  <si>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</si>
  <si>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</si>
  <si>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</si>
  <si>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</si>
  <si>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</si>
  <si>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</si>
  <si>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</si>
  <si>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</si>
  <si>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</si>
  <si>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</si>
  <si>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</si>
  <si>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</si>
  <si>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208 社会保障和就业支出</t>
  </si>
  <si>
    <t xml:space="preserve">  20805 行政事业单位养老支出</t>
  </si>
  <si>
    <t xml:space="preserve">     2080505 机关事业单位基本养老保险缴费支出</t>
  </si>
  <si>
    <t xml:space="preserve">  20899 其他社会保障和就业支出</t>
  </si>
  <si>
    <t xml:space="preserve">     2089999 其他社会保障和就业支出</t>
  </si>
  <si>
    <t>210 卫生健康支出</t>
  </si>
  <si>
    <t xml:space="preserve">  21001 卫生健康管理事务</t>
  </si>
  <si>
    <t xml:space="preserve">     2100101 行政运行</t>
  </si>
  <si>
    <t xml:space="preserve">  21002 公立医院</t>
  </si>
  <si>
    <t xml:space="preserve">     2100201 综合医院</t>
  </si>
  <si>
    <t xml:space="preserve">     2100202 中医（民族）医院</t>
  </si>
  <si>
    <t xml:space="preserve">     2100299 其他公立医院支出</t>
  </si>
  <si>
    <t xml:space="preserve">  21003 基层医疗卫生机构</t>
  </si>
  <si>
    <t xml:space="preserve">     2100301 城市社区卫生机构</t>
  </si>
  <si>
    <t xml:space="preserve">     2100302 乡镇卫生院</t>
  </si>
  <si>
    <t xml:space="preserve">     2100399 其他基层医疗卫生机构支出</t>
  </si>
  <si>
    <t xml:space="preserve">  21004 公共卫生</t>
  </si>
  <si>
    <t xml:space="preserve">     2100401 疾病预防控制机构</t>
  </si>
  <si>
    <t xml:space="preserve">     2100402 卫生监督机构</t>
  </si>
  <si>
    <t xml:space="preserve">     2100403 妇幼保健机构</t>
  </si>
  <si>
    <t xml:space="preserve">     2100408 基本公共卫生服务</t>
  </si>
  <si>
    <t xml:space="preserve">     2100409 重大公共卫生服务</t>
  </si>
  <si>
    <t xml:space="preserve">     2100410 突发公共卫生事件应急处理</t>
  </si>
  <si>
    <t xml:space="preserve">     2100499 其他公共卫生支出</t>
  </si>
  <si>
    <t xml:space="preserve">  21007 计划生育事务</t>
  </si>
  <si>
    <t xml:space="preserve">     2100717 计划生育服务</t>
  </si>
  <si>
    <t xml:space="preserve">  21011 行政事业单位医疗</t>
  </si>
  <si>
    <t xml:space="preserve">     2101101 行政单位医疗</t>
  </si>
  <si>
    <t xml:space="preserve">     2101102 事业单位医疗</t>
  </si>
  <si>
    <t xml:space="preserve">     2101103 公务员医疗补助</t>
  </si>
  <si>
    <t xml:space="preserve">  21016 老龄卫生健康事务</t>
  </si>
  <si>
    <t xml:space="preserve">     2101601 老龄卫生健康事务</t>
  </si>
  <si>
    <t xml:space="preserve">  21099 其他卫生健康支出</t>
  </si>
  <si>
    <t xml:space="preserve">     2109999 其他卫生健康支出</t>
  </si>
  <si>
    <t>221 住房保障支出</t>
  </si>
  <si>
    <t xml:space="preserve">  22102 住房改革支出</t>
  </si>
  <si>
    <t xml:space="preserve">     2210201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</si>
  <si>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</si>
  <si>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</si>
  <si>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</si>
  <si>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</si>
  <si>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</si>
  <si>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</si>
  <si>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</si>
  <si>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</si>
  <si>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</si>
  <si>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</si>
  <si>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</si>
  <si>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</si>
  <si>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</si>
  <si>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</si>
  <si>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</si>
  <si>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</si>
  <si>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</si>
  <si>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</si>
  <si>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</si>
  <si>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</si>
  <si>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</si>
  <si>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</si>
  <si>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</si>
  <si>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</si>
  <si>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</si>
  <si>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</si>
  <si>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</si>
  <si>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</si>
  <si>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</si>
  <si>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</si>
  <si>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</si>
  <si>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</si>
  <si>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</si>
  <si>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</si>
  <si>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</si>
  <si>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</si>
  <si>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</si>
  <si>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</si>
  <si>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</si>
  <si>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</si>
  <si>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</si>
  <si>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</si>
  <si>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</si>
  <si>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高台县卫生健康局</t>
  </si>
  <si>
    <t>高台县人民医院</t>
  </si>
  <si>
    <t>高台县中医医院</t>
  </si>
  <si>
    <t>高台县疾病预防控制中心</t>
  </si>
  <si>
    <t>高台县卫计委综合执法监督局</t>
  </si>
  <si>
    <t>高台县妇幼保健院</t>
  </si>
  <si>
    <t>高台县城区卫生服务中心</t>
  </si>
  <si>
    <t>高台县南华镇中心卫生院</t>
  </si>
  <si>
    <t>高台县宣化镇中心卫生院</t>
  </si>
  <si>
    <t>高台县新坝镇中心卫生院</t>
  </si>
  <si>
    <t>高台县罗城镇中心卫生院</t>
  </si>
  <si>
    <t>高台县巷道镇卫生院</t>
  </si>
  <si>
    <t>高台县合黎镇卫生院</t>
  </si>
  <si>
    <t>高台县骆驼城镇卫生院</t>
  </si>
  <si>
    <t>高台县黑泉镇卫生院</t>
  </si>
  <si>
    <t>高台县巷道镇卫生院正远分院</t>
  </si>
  <si>
    <t>高台县新坝镇中心卫生院红崖子分院</t>
  </si>
  <si>
    <t>高台县盐池卫生院</t>
  </si>
  <si>
    <t>一般公共预算支出情况表</t>
  </si>
  <si>
    <t>科目编码</t>
  </si>
  <si>
    <t>科目名称</t>
  </si>
  <si>
    <t xml:space="preserve">208 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</si>
  <si>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</si>
  <si>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</si>
  <si>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</si>
  <si>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</si>
  <si>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</si>
  <si>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</si>
  <si>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</si>
  <si>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</si>
  <si>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</si>
  <si>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卫生健康支出</t>
  </si>
  <si>
    <t xml:space="preserve">  21001</t>
  </si>
  <si>
    <t xml:space="preserve">  卫生健康管理事务</t>
  </si>
  <si>
    <t xml:space="preserve">     2100101</t>
  </si>
  <si>
    <t xml:space="preserve">     行政运行</t>
  </si>
  <si>
    <t xml:space="preserve">  21002</t>
  </si>
  <si>
    <t xml:space="preserve">  公立医院</t>
  </si>
  <si>
    <t xml:space="preserve">     2100201</t>
  </si>
  <si>
    <t xml:space="preserve">     综合医院</t>
  </si>
  <si>
    <t xml:space="preserve">     2100202</t>
  </si>
  <si>
    <t xml:space="preserve">     中医（民族）医院</t>
  </si>
  <si>
    <t xml:space="preserve">     2100299</t>
  </si>
  <si>
    <t xml:space="preserve">     其他公立医院支出</t>
  </si>
  <si>
    <t xml:space="preserve">  21003</t>
  </si>
  <si>
    <t xml:space="preserve">  基层医疗卫生机构</t>
  </si>
  <si>
    <t xml:space="preserve">     2100301</t>
  </si>
  <si>
    <t xml:space="preserve">     城市社区卫生机构</t>
  </si>
  <si>
    <t xml:space="preserve">     2100302</t>
  </si>
  <si>
    <t xml:space="preserve">     乡镇卫生院</t>
  </si>
  <si>
    <t xml:space="preserve">     2100399</t>
  </si>
  <si>
    <t xml:space="preserve">     其他基层医疗卫生机构支出</t>
  </si>
  <si>
    <t xml:space="preserve">  21004</t>
  </si>
  <si>
    <t xml:space="preserve">  公共卫生</t>
  </si>
  <si>
    <t xml:space="preserve">     2100401</t>
  </si>
  <si>
    <t xml:space="preserve">     疾病预防控制机构</t>
  </si>
  <si>
    <t xml:space="preserve">     2100402</t>
  </si>
  <si>
    <t xml:space="preserve">     卫生监督机构</t>
  </si>
  <si>
    <t xml:space="preserve">     2100403</t>
  </si>
  <si>
    <t xml:space="preserve">     妇幼保健机构</t>
  </si>
  <si>
    <t xml:space="preserve">     2100408</t>
  </si>
  <si>
    <t xml:space="preserve">     基本公共卫生服务</t>
  </si>
  <si>
    <t xml:space="preserve">     2100409</t>
  </si>
  <si>
    <t xml:space="preserve">     重大公共卫生服务</t>
  </si>
  <si>
    <t xml:space="preserve">     2100410</t>
  </si>
  <si>
    <t xml:space="preserve">     突发公共卫生事件应急处理</t>
  </si>
  <si>
    <t xml:space="preserve">     2100499</t>
  </si>
  <si>
    <t xml:space="preserve">     其他公共卫生支出</t>
  </si>
  <si>
    <t xml:space="preserve">  21007</t>
  </si>
  <si>
    <t xml:space="preserve">  计划生育事务</t>
  </si>
  <si>
    <t xml:space="preserve">     2100717</t>
  </si>
  <si>
    <t xml:space="preserve">     计划生育服务</t>
  </si>
  <si>
    <t xml:space="preserve">  21011</t>
  </si>
  <si>
    <t xml:space="preserve">  行政事业单位医疗</t>
  </si>
  <si>
    <t xml:space="preserve">     2101101</t>
  </si>
  <si>
    <t xml:space="preserve">     行政单位医疗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</si>
  <si>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</si>
  <si>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</si>
  <si>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</si>
  <si>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</si>
  <si>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21016</t>
  </si>
  <si>
    <t xml:space="preserve">  老龄卫生健康事务</t>
  </si>
  <si>
    <t xml:space="preserve">     2101601</t>
  </si>
  <si>
    <t xml:space="preserve">     老龄卫生健康事务</t>
  </si>
  <si>
    <t xml:space="preserve">  21099</t>
  </si>
  <si>
    <t xml:space="preserve">  其他卫生健康支出</t>
  </si>
  <si>
    <t xml:space="preserve">     2109901</t>
  </si>
  <si>
    <t xml:space="preserve">     其他卫生健康支出</t>
  </si>
  <si>
    <t>住房保障支出</t>
  </si>
  <si>
    <t xml:space="preserve">  22102</t>
  </si>
  <si>
    <t xml:space="preserve">  住房改革支出</t>
  </si>
  <si>
    <t xml:space="preserve">     2210201</t>
  </si>
  <si>
    <t xml:space="preserve"> 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</si>
  <si>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</si>
  <si>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</si>
  <si>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</si>
  <si>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</si>
  <si>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</si>
  <si>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</si>
  <si>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</si>
  <si>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</si>
  <si>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</si>
  <si>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</si>
  <si>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</si>
  <si>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</si>
  <si>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</si>
  <si>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</si>
  <si>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</si>
  <si>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</si>
  <si>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</si>
  <si>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</si>
  <si>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</si>
  <si>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</si>
  <si>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</si>
  <si>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</si>
  <si>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</si>
  <si>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</si>
  <si>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</si>
  <si>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</si>
  <si>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</si>
  <si>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</si>
  <si>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</si>
  <si>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</si>
  <si>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</si>
  <si>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</si>
  <si>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</si>
  <si>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</si>
  <si>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</si>
  <si>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</si>
  <si>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</si>
  <si>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</si>
  <si>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</si>
  <si>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</si>
  <si>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</si>
  <si>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</si>
  <si>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</si>
  <si>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</si>
  <si>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</si>
  <si>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</si>
  <si>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</si>
  <si>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</si>
  <si>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</si>
  <si>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</si>
  <si>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</si>
  <si>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</si>
  <si>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</si>
  <si>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</si>
  <si>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</si>
  <si>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</si>
  <si>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</si>
  <si>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</si>
  <si>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</si>
  <si>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</si>
  <si>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</si>
  <si>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</si>
  <si>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</si>
  <si>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</si>
  <si>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</si>
  <si>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</si>
  <si>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</si>
  <si>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</si>
  <si>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</si>
  <si>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</si>
  <si>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</si>
  <si>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</si>
  <si>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</si>
  <si>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</si>
  <si>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</si>
  <si>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</si>
  <si>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</si>
  <si>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</si>
  <si>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</si>
  <si>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</si>
  <si>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</si>
  <si>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</si>
  <si>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</si>
  <si>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</si>
  <si>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</si>
  <si>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</si>
  <si>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</si>
  <si>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</si>
  <si>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</si>
  <si>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</si>
  <si>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</si>
  <si>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</si>
  <si>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</si>
  <si>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</si>
  <si>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</si>
  <si>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</si>
  <si>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</si>
  <si>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</si>
  <si>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</si>
  <si>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</si>
  <si>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</si>
  <si>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</si>
  <si>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</si>
  <si>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</si>
  <si>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</si>
  <si>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</si>
  <si>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</si>
  <si>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</si>
  <si>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</si>
  <si>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</si>
  <si>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</si>
  <si>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</si>
  <si>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</si>
  <si>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</si>
  <si>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</si>
  <si>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</si>
  <si>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</si>
  <si>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</si>
  <si>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</si>
  <si>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</si>
  <si>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</si>
  <si>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</si>
  <si>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</si>
  <si>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</si>
  <si>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</si>
  <si>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</si>
  <si>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</si>
  <si>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</si>
  <si>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</si>
  <si>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</si>
  <si>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</si>
  <si>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</si>
  <si>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</si>
  <si>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</si>
  <si>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</si>
  <si>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</si>
  <si>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主管部门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</si>
  <si>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</si>
  <si>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</si>
  <si>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</si>
  <si>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</si>
  <si>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</si>
  <si>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</si>
  <si>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</si>
  <si>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</si>
  <si>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</si>
  <si>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</si>
  <si>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</si>
  <si>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</si>
  <si>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</si>
  <si>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</si>
  <si>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质量指标</t>
  </si>
  <si>
    <t>时效指标</t>
  </si>
  <si>
    <t>成本指标</t>
  </si>
  <si>
    <t>效益指标（30分）</t>
  </si>
  <si>
    <t>经济效益指标</t>
  </si>
  <si>
    <t>社会效益指标</t>
  </si>
  <si>
    <t>生态效益指标</t>
  </si>
  <si>
    <t>可持续影响力指标</t>
  </si>
  <si>
    <t>满意度指标（10分）</t>
  </si>
  <si>
    <t>社会公众或服务对象满意度</t>
  </si>
  <si>
    <t>……</t>
  </si>
  <si>
    <t>总分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</si>
</sst>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#,##0.0000"/>
    <numFmt numFmtId="178" formatCode="#,##0.00_ ;[Red]\-#,##0.00\ "/>
    <numFmt numFmtId="179" formatCode="0_ "/>
    <numFmt numFmtId="180" formatCode="#,##0.00_ "/>
    <numFmt numFmtId="181" formatCode="#,##0.00_);[Red]\(#,##0.00\)"/>
    <numFmt numFmtId="182" formatCode="0.00_ ;[Red]\-0.00\ "/>
  </numFmts>
  <fonts count="49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1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8" borderId="27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30" applyNumberFormat="0" applyAlignment="0" applyProtection="0">
      <alignment vertical="center"/>
    </xf>
    <xf numFmtId="0" fontId="40" fillId="12" borderId="26" applyNumberFormat="0" applyAlignment="0" applyProtection="0">
      <alignment vertical="center"/>
    </xf>
    <xf numFmtId="0" fontId="41" fillId="13" borderId="31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/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/>
    <xf numFmtId="0" fontId="30" fillId="28" borderId="0" applyNumberFormat="0" applyBorder="0" applyAlignment="0" applyProtection="0">
      <alignment vertical="center"/>
    </xf>
    <xf numFmtId="0" fontId="0" fillId="0" borderId="0"/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0" borderId="0"/>
    <xf numFmtId="0" fontId="30" fillId="31" borderId="0" applyNumberFormat="0" applyBorder="0" applyAlignment="0" applyProtection="0">
      <alignment vertical="center"/>
    </xf>
    <xf numFmtId="0" fontId="0" fillId="0" borderId="0"/>
    <xf numFmtId="0" fontId="27" fillId="32" borderId="0" applyNumberFormat="0" applyBorder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 wrapText="1"/>
    </xf>
    <xf numFmtId="0" fontId="12" fillId="0" borderId="8" xfId="0" applyNumberFormat="1" applyFont="1" applyFill="1" applyBorder="1" applyAlignment="1" applyProtection="1">
      <alignment horizontal="left" vertical="center"/>
    </xf>
    <xf numFmtId="178" fontId="12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9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center"/>
    </xf>
    <xf numFmtId="180" fontId="15" fillId="0" borderId="12" xfId="0" applyNumberFormat="1" applyFont="1" applyFill="1" applyBorder="1" applyAlignment="1" applyProtection="1">
      <alignment horizontal="right" vertical="center"/>
    </xf>
    <xf numFmtId="180" fontId="15" fillId="0" borderId="13" xfId="0" applyNumberFormat="1" applyFont="1" applyFill="1" applyBorder="1" applyAlignment="1" applyProtection="1">
      <alignment horizontal="right" vertical="center"/>
    </xf>
    <xf numFmtId="179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178" fontId="15" fillId="0" borderId="11" xfId="0" applyNumberFormat="1" applyFont="1" applyFill="1" applyBorder="1" applyAlignment="1" applyProtection="1">
      <alignment horizontal="right" vertical="center"/>
    </xf>
    <xf numFmtId="4" fontId="10" fillId="0" borderId="13" xfId="58" applyNumberFormat="1" applyFont="1" applyFill="1" applyBorder="1" applyAlignment="1" applyProtection="1">
      <alignment horizontal="right" vertical="center"/>
    </xf>
    <xf numFmtId="180" fontId="10" fillId="0" borderId="13" xfId="58" applyNumberFormat="1" applyFont="1" applyFill="1" applyBorder="1" applyAlignment="1" applyProtection="1">
      <alignment horizontal="right" vertical="center"/>
    </xf>
    <xf numFmtId="180" fontId="10" fillId="0" borderId="12" xfId="58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center"/>
    </xf>
    <xf numFmtId="49" fontId="15" fillId="0" borderId="11" xfId="0" applyNumberFormat="1" applyFont="1" applyFill="1" applyBorder="1" applyAlignment="1" applyProtection="1">
      <alignment vertical="center"/>
    </xf>
    <xf numFmtId="176" fontId="15" fillId="0" borderId="12" xfId="0" applyNumberFormat="1" applyFont="1" applyFill="1" applyBorder="1" applyAlignment="1" applyProtection="1">
      <alignment horizontal="right" vertical="center" wrapText="1"/>
    </xf>
    <xf numFmtId="4" fontId="15" fillId="0" borderId="12" xfId="0" applyNumberFormat="1" applyFont="1" applyFill="1" applyBorder="1" applyAlignment="1" applyProtection="1">
      <alignment horizontal="right" vertical="center" wrapText="1"/>
    </xf>
    <xf numFmtId="176" fontId="15" fillId="0" borderId="13" xfId="0" applyNumberFormat="1" applyFont="1" applyFill="1" applyBorder="1" applyAlignment="1" applyProtection="1">
      <alignment horizontal="right" vertical="center" wrapText="1"/>
    </xf>
    <xf numFmtId="49" fontId="10" fillId="0" borderId="11" xfId="0" applyNumberFormat="1" applyFont="1" applyFill="1" applyBorder="1" applyAlignment="1" applyProtection="1">
      <alignment vertical="center"/>
    </xf>
    <xf numFmtId="176" fontId="10" fillId="0" borderId="12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176" fontId="10" fillId="0" borderId="13" xfId="0" applyNumberFormat="1" applyFont="1" applyFill="1" applyBorder="1" applyAlignment="1" applyProtection="1">
      <alignment horizontal="right" vertical="center" wrapText="1"/>
    </xf>
    <xf numFmtId="49" fontId="9" fillId="0" borderId="0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left" vertical="center"/>
    </xf>
    <xf numFmtId="178" fontId="15" fillId="0" borderId="17" xfId="0" applyNumberFormat="1" applyFont="1" applyFill="1" applyBorder="1" applyAlignment="1" applyProtection="1">
      <alignment horizontal="right" vertical="center"/>
    </xf>
    <xf numFmtId="49" fontId="10" fillId="0" borderId="11" xfId="0" applyNumberFormat="1" applyFont="1" applyFill="1" applyBorder="1" applyAlignment="1" applyProtection="1">
      <alignment horizontal="left" vertical="center"/>
    </xf>
    <xf numFmtId="178" fontId="10" fillId="0" borderId="12" xfId="0" applyNumberFormat="1" applyFont="1" applyFill="1" applyBorder="1" applyAlignment="1" applyProtection="1">
      <alignment horizontal="right" vertical="center"/>
    </xf>
    <xf numFmtId="4" fontId="10" fillId="0" borderId="13" xfId="0" applyNumberFormat="1" applyFont="1" applyFill="1" applyBorder="1" applyAlignment="1" applyProtection="1">
      <alignment horizontal="right" vertical="center"/>
    </xf>
    <xf numFmtId="178" fontId="10" fillId="0" borderId="11" xfId="0" applyNumberFormat="1" applyFont="1" applyFill="1" applyBorder="1" applyAlignment="1" applyProtection="1">
      <alignment horizontal="right" vertical="center"/>
    </xf>
    <xf numFmtId="4" fontId="10" fillId="0" borderId="17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0" fillId="0" borderId="0" xfId="0" applyBorder="1"/>
    <xf numFmtId="49" fontId="15" fillId="0" borderId="12" xfId="0" applyNumberFormat="1" applyFont="1" applyFill="1" applyBorder="1" applyAlignment="1" applyProtection="1">
      <alignment horizontal="left" vertical="center"/>
    </xf>
    <xf numFmtId="4" fontId="15" fillId="0" borderId="12" xfId="0" applyNumberFormat="1" applyFont="1" applyFill="1" applyBorder="1" applyAlignment="1" applyProtection="1">
      <alignment horizontal="right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5" fillId="0" borderId="1" xfId="58" applyNumberFormat="1" applyFont="1" applyFill="1" applyBorder="1" applyAlignment="1" applyProtection="1">
      <alignment horizontal="left" vertical="center"/>
    </xf>
    <xf numFmtId="181" fontId="15" fillId="0" borderId="7" xfId="58" applyNumberFormat="1" applyFont="1" applyFill="1" applyBorder="1" applyAlignment="1" applyProtection="1">
      <alignment horizontal="right" vertical="center"/>
    </xf>
    <xf numFmtId="181" fontId="15" fillId="0" borderId="14" xfId="58" applyNumberFormat="1" applyFont="1" applyFill="1" applyBorder="1" applyAlignment="1" applyProtection="1">
      <alignment horizontal="right" vertical="center"/>
    </xf>
    <xf numFmtId="49" fontId="15" fillId="0" borderId="1" xfId="58" applyNumberFormat="1" applyFont="1" applyFill="1" applyBorder="1" applyAlignment="1" applyProtection="1">
      <alignment horizontal="left" vertical="center"/>
    </xf>
    <xf numFmtId="181" fontId="15" fillId="0" borderId="1" xfId="58" applyNumberFormat="1" applyFont="1" applyFill="1" applyBorder="1" applyAlignment="1" applyProtection="1">
      <alignment horizontal="right" vertical="center"/>
    </xf>
    <xf numFmtId="49" fontId="10" fillId="0" borderId="1" xfId="58" applyNumberFormat="1" applyFont="1" applyFill="1" applyBorder="1" applyAlignment="1" applyProtection="1">
      <alignment horizontal="left" vertical="center"/>
    </xf>
    <xf numFmtId="0" fontId="10" fillId="0" borderId="1" xfId="58" applyNumberFormat="1" applyFont="1" applyFill="1" applyBorder="1" applyAlignment="1" applyProtection="1">
      <alignment horizontal="left" vertical="center"/>
    </xf>
    <xf numFmtId="181" fontId="10" fillId="0" borderId="16" xfId="58" applyNumberFormat="1" applyFont="1" applyFill="1" applyBorder="1" applyAlignment="1" applyProtection="1">
      <alignment horizontal="right" vertical="center"/>
    </xf>
    <xf numFmtId="181" fontId="15" fillId="0" borderId="11" xfId="58" applyNumberFormat="1" applyFont="1" applyFill="1" applyBorder="1" applyAlignment="1" applyProtection="1">
      <alignment horizontal="right" vertical="center"/>
    </xf>
    <xf numFmtId="181" fontId="10" fillId="0" borderId="12" xfId="58" applyNumberFormat="1" applyFont="1" applyFill="1" applyBorder="1" applyAlignment="1" applyProtection="1">
      <alignment horizontal="right" vertical="center"/>
    </xf>
    <xf numFmtId="181" fontId="15" fillId="0" borderId="2" xfId="58" applyNumberFormat="1" applyFont="1" applyFill="1" applyBorder="1" applyAlignment="1" applyProtection="1">
      <alignment horizontal="right" vertical="center"/>
    </xf>
    <xf numFmtId="181" fontId="15" fillId="0" borderId="5" xfId="58" applyNumberFormat="1" applyFont="1" applyFill="1" applyBorder="1" applyAlignment="1" applyProtection="1">
      <alignment horizontal="right" vertical="center"/>
    </xf>
    <xf numFmtId="181" fontId="10" fillId="0" borderId="5" xfId="58" applyNumberFormat="1" applyFont="1" applyFill="1" applyBorder="1" applyAlignment="1" applyProtection="1">
      <alignment horizontal="right" vertical="center"/>
    </xf>
    <xf numFmtId="181" fontId="10" fillId="0" borderId="18" xfId="58" applyNumberFormat="1" applyFont="1" applyFill="1" applyBorder="1" applyAlignment="1" applyProtection="1">
      <alignment horizontal="right" vertical="center"/>
    </xf>
    <xf numFmtId="181" fontId="10" fillId="0" borderId="19" xfId="58" applyNumberFormat="1" applyFont="1" applyFill="1" applyBorder="1" applyAlignment="1" applyProtection="1">
      <alignment horizontal="right" vertical="center"/>
    </xf>
    <xf numFmtId="181" fontId="10" fillId="0" borderId="17" xfId="58" applyNumberFormat="1" applyFont="1" applyFill="1" applyBorder="1" applyAlignment="1" applyProtection="1">
      <alignment horizontal="right" vertical="center"/>
    </xf>
    <xf numFmtId="181" fontId="15" fillId="0" borderId="17" xfId="58" applyNumberFormat="1" applyFont="1" applyFill="1" applyBorder="1" applyAlignment="1" applyProtection="1">
      <alignment horizontal="right" vertical="center"/>
    </xf>
    <xf numFmtId="181" fontId="10" fillId="0" borderId="13" xfId="58" applyNumberFormat="1" applyFont="1" applyFill="1" applyBorder="1" applyAlignment="1" applyProtection="1">
      <alignment horizontal="right" vertical="center"/>
    </xf>
    <xf numFmtId="181" fontId="15" fillId="0" borderId="13" xfId="58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49" fontId="10" fillId="0" borderId="11" xfId="58" applyNumberFormat="1" applyFont="1" applyFill="1" applyBorder="1" applyAlignment="1" applyProtection="1">
      <alignment horizontal="left" vertical="center"/>
    </xf>
    <xf numFmtId="4" fontId="15" fillId="0" borderId="12" xfId="58" applyNumberFormat="1" applyFont="1" applyFill="1" applyBorder="1" applyAlignment="1" applyProtection="1">
      <alignment horizontal="right" vertical="center"/>
    </xf>
    <xf numFmtId="4" fontId="10" fillId="0" borderId="12" xfId="58" applyNumberFormat="1" applyFont="1" applyFill="1" applyBorder="1" applyAlignment="1" applyProtection="1">
      <alignment horizontal="right" vertical="center"/>
    </xf>
    <xf numFmtId="4" fontId="10" fillId="0" borderId="12" xfId="0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vertical="center" wrapText="1"/>
    </xf>
    <xf numFmtId="0" fontId="18" fillId="0" borderId="2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right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176" fontId="10" fillId="0" borderId="11" xfId="0" applyNumberFormat="1" applyFont="1" applyFill="1" applyBorder="1" applyAlignment="1" applyProtection="1">
      <alignment horizontal="right" vertical="center" wrapText="1"/>
    </xf>
    <xf numFmtId="0" fontId="10" fillId="0" borderId="12" xfId="0" applyFont="1" applyFill="1" applyBorder="1" applyAlignment="1" applyProtection="1">
      <alignment horizontal="left" vertical="center"/>
    </xf>
    <xf numFmtId="178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76" fontId="10" fillId="0" borderId="11" xfId="0" applyNumberFormat="1" applyFont="1" applyFill="1" applyBorder="1" applyAlignment="1" applyProtection="1">
      <alignment horizontal="right" wrapText="1"/>
    </xf>
    <xf numFmtId="0" fontId="10" fillId="0" borderId="11" xfId="0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63" applyFont="1" applyBorder="1" applyAlignment="1" applyProtection="1">
      <alignment horizontal="center" vertical="center"/>
    </xf>
    <xf numFmtId="182" fontId="10" fillId="0" borderId="13" xfId="69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178" fontId="15" fillId="0" borderId="3" xfId="0" applyNumberFormat="1" applyFont="1" applyFill="1" applyBorder="1" applyAlignment="1" applyProtection="1">
      <alignment horizontal="right" vertical="center"/>
    </xf>
    <xf numFmtId="0" fontId="15" fillId="0" borderId="11" xfId="58" applyNumberFormat="1" applyFont="1" applyFill="1" applyBorder="1" applyAlignment="1" applyProtection="1">
      <alignment horizontal="left" vertical="center"/>
    </xf>
    <xf numFmtId="0" fontId="10" fillId="0" borderId="11" xfId="58" applyNumberFormat="1" applyFont="1" applyFill="1" applyBorder="1" applyAlignment="1" applyProtection="1">
      <alignment horizontal="left" vertical="center"/>
    </xf>
    <xf numFmtId="181" fontId="10" fillId="0" borderId="7" xfId="58" applyNumberFormat="1" applyFont="1" applyFill="1" applyBorder="1" applyAlignment="1" applyProtection="1">
      <alignment horizontal="right" vertical="center"/>
    </xf>
    <xf numFmtId="178" fontId="10" fillId="0" borderId="3" xfId="0" applyNumberFormat="1" applyFont="1" applyFill="1" applyBorder="1" applyAlignment="1" applyProtection="1">
      <alignment horizontal="right" vertical="center"/>
    </xf>
    <xf numFmtId="181" fontId="10" fillId="0" borderId="1" xfId="58" applyNumberFormat="1" applyFont="1" applyFill="1" applyBorder="1" applyAlignment="1" applyProtection="1">
      <alignment horizontal="right" vertical="center"/>
    </xf>
    <xf numFmtId="0" fontId="15" fillId="0" borderId="17" xfId="58" applyNumberFormat="1" applyFont="1" applyFill="1" applyBorder="1" applyAlignment="1" applyProtection="1">
      <alignment horizontal="left" vertical="center"/>
    </xf>
    <xf numFmtId="0" fontId="10" fillId="0" borderId="21" xfId="58" applyNumberFormat="1" applyFont="1" applyFill="1" applyBorder="1" applyAlignment="1" applyProtection="1">
      <alignment horizontal="left" vertical="center"/>
    </xf>
    <xf numFmtId="0" fontId="10" fillId="0" borderId="0" xfId="58" applyNumberFormat="1" applyFont="1" applyFill="1" applyBorder="1" applyAlignment="1" applyProtection="1">
      <alignment horizontal="left" vertical="center"/>
    </xf>
    <xf numFmtId="0" fontId="10" fillId="0" borderId="17" xfId="58" applyNumberFormat="1" applyFont="1" applyFill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19" xfId="0" applyFont="1" applyBorder="1" applyAlignment="1" applyProtection="1"/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/>
    </xf>
    <xf numFmtId="4" fontId="10" fillId="0" borderId="23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7" fillId="0" borderId="0" xfId="58" applyFont="1" applyBorder="1" applyAlignment="1" applyProtection="1"/>
    <xf numFmtId="0" fontId="0" fillId="0" borderId="0" xfId="58"/>
    <xf numFmtId="0" fontId="17" fillId="0" borderId="0" xfId="58" applyFont="1" applyBorder="1" applyAlignment="1" applyProtection="1">
      <alignment vertical="center" wrapText="1"/>
    </xf>
    <xf numFmtId="0" fontId="9" fillId="0" borderId="0" xfId="58" applyFont="1" applyBorder="1" applyAlignment="1" applyProtection="1">
      <alignment horizontal="center" vertical="center"/>
    </xf>
    <xf numFmtId="0" fontId="10" fillId="0" borderId="19" xfId="58" applyFont="1" applyBorder="1" applyAlignment="1" applyProtection="1">
      <alignment vertical="center"/>
    </xf>
    <xf numFmtId="0" fontId="10" fillId="0" borderId="19" xfId="58" applyFont="1" applyBorder="1" applyAlignment="1" applyProtection="1"/>
    <xf numFmtId="0" fontId="10" fillId="0" borderId="0" xfId="58" applyFont="1" applyBorder="1" applyAlignment="1" applyProtection="1"/>
    <xf numFmtId="0" fontId="10" fillId="0" borderId="0" xfId="58" applyFont="1" applyBorder="1" applyAlignment="1" applyProtection="1">
      <alignment horizontal="right" vertical="center"/>
    </xf>
    <xf numFmtId="0" fontId="10" fillId="0" borderId="22" xfId="58" applyFont="1" applyBorder="1" applyAlignment="1" applyProtection="1">
      <alignment horizontal="center" vertical="center"/>
    </xf>
    <xf numFmtId="0" fontId="10" fillId="0" borderId="24" xfId="58" applyFont="1" applyBorder="1" applyAlignment="1" applyProtection="1">
      <alignment horizontal="center" vertical="center"/>
    </xf>
    <xf numFmtId="0" fontId="10" fillId="0" borderId="23" xfId="58" applyFont="1" applyBorder="1" applyAlignment="1" applyProtection="1">
      <alignment horizontal="center" vertical="center"/>
    </xf>
    <xf numFmtId="0" fontId="10" fillId="0" borderId="4" xfId="58" applyFont="1" applyFill="1" applyBorder="1" applyAlignment="1" applyProtection="1">
      <alignment vertical="center"/>
    </xf>
    <xf numFmtId="178" fontId="10" fillId="0" borderId="24" xfId="58" applyNumberFormat="1" applyFont="1" applyFill="1" applyBorder="1" applyAlignment="1" applyProtection="1">
      <alignment horizontal="right" vertical="center"/>
    </xf>
    <xf numFmtId="178" fontId="10" fillId="0" borderId="24" xfId="58" applyNumberFormat="1" applyFont="1" applyFill="1" applyBorder="1" applyAlignment="1" applyProtection="1">
      <alignment vertical="center"/>
    </xf>
    <xf numFmtId="178" fontId="10" fillId="0" borderId="4" xfId="58" applyNumberFormat="1" applyFont="1" applyFill="1" applyBorder="1" applyAlignment="1" applyProtection="1">
      <alignment horizontal="right" vertical="center" wrapText="1"/>
    </xf>
    <xf numFmtId="0" fontId="7" fillId="0" borderId="0" xfId="58" applyFont="1" applyFill="1" applyBorder="1" applyAlignment="1" applyProtection="1"/>
    <xf numFmtId="178" fontId="10" fillId="0" borderId="24" xfId="58" applyNumberFormat="1" applyFont="1" applyFill="1" applyBorder="1" applyAlignment="1" applyProtection="1">
      <alignment horizontal="right" vertical="center" wrapText="1"/>
    </xf>
    <xf numFmtId="0" fontId="10" fillId="0" borderId="22" xfId="58" applyFont="1" applyFill="1" applyBorder="1" applyAlignment="1" applyProtection="1">
      <alignment vertical="center"/>
    </xf>
    <xf numFmtId="178" fontId="10" fillId="0" borderId="23" xfId="58" applyNumberFormat="1" applyFont="1" applyFill="1" applyBorder="1" applyAlignment="1" applyProtection="1">
      <alignment horizontal="right" vertical="center" wrapText="1"/>
    </xf>
    <xf numFmtId="178" fontId="10" fillId="0" borderId="23" xfId="58" applyNumberFormat="1" applyFont="1" applyFill="1" applyBorder="1" applyAlignment="1" applyProtection="1">
      <alignment vertical="center" wrapText="1"/>
    </xf>
    <xf numFmtId="178" fontId="10" fillId="0" borderId="4" xfId="58" applyNumberFormat="1" applyFont="1" applyFill="1" applyBorder="1" applyAlignment="1" applyProtection="1">
      <alignment vertical="center" wrapText="1"/>
    </xf>
    <xf numFmtId="0" fontId="10" fillId="0" borderId="4" xfId="58" applyFont="1" applyBorder="1" applyAlignment="1" applyProtection="1">
      <alignment vertical="center"/>
    </xf>
    <xf numFmtId="178" fontId="10" fillId="0" borderId="24" xfId="58" applyNumberFormat="1" applyFont="1" applyBorder="1" applyAlignment="1" applyProtection="1">
      <alignment vertical="center"/>
    </xf>
    <xf numFmtId="178" fontId="10" fillId="0" borderId="4" xfId="58" applyNumberFormat="1" applyFont="1" applyBorder="1" applyAlignment="1" applyProtection="1"/>
    <xf numFmtId="0" fontId="10" fillId="0" borderId="4" xfId="58" applyFont="1" applyFill="1" applyBorder="1" applyAlignment="1" applyProtection="1">
      <alignment horizontal="center" vertical="center"/>
    </xf>
    <xf numFmtId="178" fontId="10" fillId="0" borderId="24" xfId="58" applyNumberFormat="1" applyFont="1" applyFill="1" applyBorder="1" applyAlignment="1" applyProtection="1">
      <alignment horizontal="center" vertical="center"/>
    </xf>
    <xf numFmtId="0" fontId="10" fillId="0" borderId="4" xfId="58" applyFont="1" applyBorder="1" applyAlignment="1" applyProtection="1">
      <alignment horizontal="center" vertical="center"/>
    </xf>
    <xf numFmtId="178" fontId="10" fillId="0" borderId="24" xfId="58" applyNumberFormat="1" applyFont="1" applyBorder="1" applyAlignment="1" applyProtection="1">
      <alignment horizontal="center" vertical="center"/>
    </xf>
    <xf numFmtId="4" fontId="20" fillId="0" borderId="24" xfId="58" applyNumberFormat="1" applyFont="1" applyFill="1" applyBorder="1" applyAlignment="1" applyProtection="1">
      <alignment horizontal="right" vertical="center" wrapText="1"/>
    </xf>
    <xf numFmtId="177" fontId="10" fillId="0" borderId="24" xfId="58" applyNumberFormat="1" applyFont="1" applyFill="1" applyBorder="1" applyAlignment="1" applyProtection="1">
      <alignment horizontal="right" vertical="center" wrapText="1"/>
    </xf>
    <xf numFmtId="178" fontId="10" fillId="0" borderId="4" xfId="58" applyNumberFormat="1" applyFont="1" applyFill="1" applyBorder="1" applyAlignment="1" applyProtection="1"/>
    <xf numFmtId="178" fontId="10" fillId="0" borderId="24" xfId="58" applyNumberFormat="1" applyFont="1" applyBorder="1" applyAlignment="1" applyProtection="1">
      <alignment horizontal="right" vertical="center" wrapText="1"/>
    </xf>
    <xf numFmtId="178" fontId="10" fillId="0" borderId="24" xfId="58" applyNumberFormat="1" applyFont="1" applyBorder="1" applyAlignment="1" applyProtection="1"/>
    <xf numFmtId="0" fontId="10" fillId="0" borderId="4" xfId="58" applyFont="1" applyBorder="1" applyAlignment="1" applyProtection="1"/>
    <xf numFmtId="178" fontId="10" fillId="0" borderId="1" xfId="58" applyNumberFormat="1" applyFont="1" applyFill="1" applyBorder="1" applyAlignment="1" applyProtection="1">
      <alignment horizontal="right" vertical="center" wrapText="1"/>
    </xf>
    <xf numFmtId="178" fontId="10" fillId="0" borderId="4" xfId="58" applyNumberFormat="1" applyFont="1" applyFill="1" applyBorder="1" applyAlignment="1" applyProtection="1">
      <alignment horizontal="center" vertical="center"/>
    </xf>
    <xf numFmtId="178" fontId="10" fillId="0" borderId="23" xfId="58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/>
    </xf>
    <xf numFmtId="0" fontId="8" fillId="0" borderId="11" xfId="11" applyFont="1" applyBorder="1" applyAlignment="1" applyProtection="1">
      <alignment vertical="center"/>
    </xf>
    <xf numFmtId="0" fontId="8" fillId="0" borderId="14" xfId="11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6" xfId="0" applyFont="1" applyBorder="1" applyAlignment="1" applyProtection="1"/>
    <xf numFmtId="0" fontId="22" fillId="0" borderId="14" xfId="11" applyFont="1" applyBorder="1" applyAlignment="1" applyProtection="1">
      <alignment vertical="center" wrapText="1"/>
    </xf>
    <xf numFmtId="0" fontId="22" fillId="0" borderId="25" xfId="11" applyFont="1" applyBorder="1" applyAlignment="1" applyProtection="1"/>
    <xf numFmtId="0" fontId="23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M12" sqref="M12"/>
    </sheetView>
  </sheetViews>
  <sheetFormatPr defaultColWidth="9" defaultRowHeight="12.75" customHeight="1"/>
  <cols>
    <col min="1" max="2" width="17.1333333333333" style="29" customWidth="1"/>
    <col min="3" max="9" width="15.1333333333333" style="29" customWidth="1"/>
    <col min="10" max="10" width="9" style="29" customWidth="1"/>
  </cols>
  <sheetData>
    <row r="2" ht="14.25" customHeight="1" spans="1:10">
      <c r="A2" s="201"/>
      <c r="B2"/>
      <c r="C2"/>
      <c r="D2"/>
      <c r="E2"/>
      <c r="F2"/>
      <c r="G2"/>
      <c r="H2"/>
      <c r="I2"/>
      <c r="J2"/>
    </row>
    <row r="3" ht="18.75" customHeight="1" spans="1:10">
      <c r="A3" s="202"/>
      <c r="B3" s="202"/>
      <c r="C3" s="202"/>
      <c r="D3" s="202"/>
      <c r="E3" s="202"/>
      <c r="F3" s="202"/>
      <c r="G3" s="202"/>
      <c r="H3" s="202"/>
      <c r="I3" s="202"/>
      <c r="J3"/>
    </row>
    <row r="4" ht="16.5" customHeight="1" spans="1:10">
      <c r="A4" s="202" t="s">
        <v>0</v>
      </c>
      <c r="B4" s="202"/>
      <c r="C4" s="202"/>
      <c r="D4" s="202"/>
      <c r="E4" s="202"/>
      <c r="F4" s="202"/>
      <c r="G4" s="202"/>
      <c r="H4" s="202"/>
      <c r="I4" s="202"/>
      <c r="J4"/>
    </row>
    <row r="5" ht="14.25" customHeight="1" spans="1:10">
      <c r="A5" s="202"/>
      <c r="B5" s="202"/>
      <c r="C5" s="202"/>
      <c r="D5" s="202"/>
      <c r="E5" s="202"/>
      <c r="F5" s="202"/>
      <c r="G5" s="202"/>
      <c r="H5" s="202"/>
      <c r="I5" s="202"/>
      <c r="J5"/>
    </row>
    <row r="6" ht="14.25" customHeight="1" spans="1:10">
      <c r="A6" s="202"/>
      <c r="B6" s="202"/>
      <c r="C6" s="202"/>
      <c r="D6" s="202"/>
      <c r="E6" s="202"/>
      <c r="F6" s="202"/>
      <c r="G6" s="202"/>
      <c r="H6" s="202"/>
      <c r="I6" s="202"/>
      <c r="J6"/>
    </row>
    <row r="7" ht="14.25" customHeight="1" spans="1:10">
      <c r="A7" s="202"/>
      <c r="B7" s="202"/>
      <c r="C7" s="202"/>
      <c r="D7" s="202"/>
      <c r="E7" s="202"/>
      <c r="F7" s="202"/>
      <c r="G7" s="202"/>
      <c r="H7" s="202"/>
      <c r="I7" s="202"/>
      <c r="J7"/>
    </row>
    <row r="8" ht="14.25" customHeight="1" spans="1:10">
      <c r="A8" s="202"/>
      <c r="B8" s="202"/>
      <c r="C8" s="202"/>
      <c r="D8" s="202"/>
      <c r="E8" s="202"/>
      <c r="F8" s="202"/>
      <c r="G8" s="202"/>
      <c r="H8" s="202"/>
      <c r="I8" s="202"/>
      <c r="J8"/>
    </row>
    <row r="9" ht="33" customHeight="1" spans="1:10">
      <c r="A9" s="203" t="s">
        <v>1</v>
      </c>
      <c r="B9" s="203"/>
      <c r="C9" s="203"/>
      <c r="D9" s="203"/>
      <c r="E9" s="203"/>
      <c r="F9" s="203"/>
      <c r="G9" s="203"/>
      <c r="H9" s="203"/>
      <c r="I9" s="206"/>
      <c r="J9"/>
    </row>
    <row r="10" ht="14.25" customHeight="1" spans="1:10">
      <c r="A10" s="202"/>
      <c r="B10" s="202"/>
      <c r="C10" s="202"/>
      <c r="D10" s="202"/>
      <c r="E10" s="202"/>
      <c r="F10" s="202"/>
      <c r="G10" s="202"/>
      <c r="H10" s="202"/>
      <c r="I10" s="202"/>
      <c r="J10"/>
    </row>
    <row r="11" ht="14.25" customHeight="1" spans="1:10">
      <c r="A11" s="202"/>
      <c r="B11" s="202"/>
      <c r="C11" s="202"/>
      <c r="D11" s="202"/>
      <c r="E11" s="202"/>
      <c r="F11" s="202"/>
      <c r="G11" s="202"/>
      <c r="H11" s="202"/>
      <c r="I11" s="202"/>
      <c r="J11"/>
    </row>
    <row r="12" ht="14.25" customHeight="1" spans="1:10">
      <c r="A12" s="202"/>
      <c r="B12" s="202"/>
      <c r="C12" s="202"/>
      <c r="D12" s="202"/>
      <c r="E12" s="202"/>
      <c r="F12" s="202"/>
      <c r="G12" s="202"/>
      <c r="H12" s="202"/>
      <c r="I12" s="202"/>
      <c r="J12"/>
    </row>
    <row r="13" ht="14.25" customHeight="1" spans="1:10">
      <c r="A13" s="202"/>
      <c r="B13" s="202"/>
      <c r="C13" s="202"/>
      <c r="D13" s="202"/>
      <c r="E13" s="202"/>
      <c r="F13" s="202"/>
      <c r="G13" s="202"/>
      <c r="H13" s="202"/>
      <c r="I13" s="202"/>
      <c r="J13"/>
    </row>
    <row r="14" ht="14.25" customHeight="1" spans="1:10">
      <c r="A14" s="202"/>
      <c r="B14" s="202"/>
      <c r="C14" s="202"/>
      <c r="D14" s="202"/>
      <c r="E14" s="202"/>
      <c r="F14" s="202"/>
      <c r="G14" s="202"/>
      <c r="H14" s="202"/>
      <c r="I14" s="202"/>
      <c r="J14"/>
    </row>
    <row r="15" ht="14.25" customHeight="1" spans="1:10">
      <c r="A15" s="202"/>
      <c r="B15" s="202"/>
      <c r="C15" s="202"/>
      <c r="D15" s="202"/>
      <c r="E15" s="202"/>
      <c r="F15" s="202"/>
      <c r="G15" s="202"/>
      <c r="H15" s="202"/>
      <c r="I15" s="202"/>
      <c r="J15"/>
    </row>
    <row r="16" ht="14.25" customHeight="1" spans="1:10">
      <c r="A16" s="202"/>
      <c r="B16" s="202"/>
      <c r="C16" s="202"/>
      <c r="D16" s="202"/>
      <c r="E16" s="202"/>
      <c r="F16" s="202"/>
      <c r="G16" s="202"/>
      <c r="H16" s="202"/>
      <c r="I16" s="202"/>
      <c r="J16"/>
    </row>
    <row r="17" ht="14.25" customHeight="1" spans="1:10">
      <c r="A17" s="202"/>
      <c r="B17" s="202"/>
      <c r="C17" s="202"/>
      <c r="D17" s="202"/>
      <c r="E17" s="202"/>
      <c r="F17" s="202"/>
      <c r="G17" s="202"/>
      <c r="H17" s="202"/>
      <c r="I17" s="202"/>
      <c r="J17"/>
    </row>
    <row r="18" ht="14.25" customHeight="1" spans="1:10">
      <c r="A18" s="202"/>
      <c r="B18" s="202"/>
      <c r="C18" s="202"/>
      <c r="D18" s="202"/>
      <c r="E18" s="202"/>
      <c r="F18" s="202"/>
      <c r="G18" s="202"/>
      <c r="H18" s="202"/>
      <c r="I18" s="202"/>
      <c r="J18"/>
    </row>
    <row r="19" ht="14.25" customHeight="1" spans="1:10">
      <c r="A19" s="204" t="s">
        <v>2</v>
      </c>
      <c r="B19" s="204"/>
      <c r="C19" s="204"/>
      <c r="D19" s="204"/>
      <c r="E19" s="204"/>
      <c r="F19" s="204"/>
      <c r="G19" s="204"/>
      <c r="H19" s="204"/>
      <c r="I19" s="202"/>
      <c r="J19"/>
    </row>
    <row r="20" ht="14.25" customHeight="1" spans="1:10">
      <c r="A20" s="202"/>
      <c r="B20" s="202"/>
      <c r="C20" s="202"/>
      <c r="D20" s="202"/>
      <c r="E20" s="202"/>
      <c r="F20" s="202"/>
      <c r="G20" s="202"/>
      <c r="H20" s="202"/>
      <c r="I20" s="202"/>
      <c r="J20"/>
    </row>
    <row r="21" ht="14.25" customHeight="1" spans="1:10">
      <c r="A21" s="202"/>
      <c r="B21" s="202"/>
      <c r="C21" s="202"/>
      <c r="D21" s="202"/>
      <c r="E21" s="202"/>
      <c r="F21" s="202"/>
      <c r="G21" s="202"/>
      <c r="H21"/>
      <c r="I21" s="202"/>
      <c r="J21"/>
    </row>
    <row r="22" ht="14.25" customHeight="1" spans="1:10">
      <c r="A22" s="202"/>
      <c r="B22" s="202" t="s">
        <v>3</v>
      </c>
      <c r="C22"/>
      <c r="D22"/>
      <c r="E22" s="202" t="s">
        <v>4</v>
      </c>
      <c r="F22"/>
      <c r="G22" s="202" t="s">
        <v>5</v>
      </c>
      <c r="H22"/>
      <c r="I22" s="202"/>
      <c r="J22"/>
    </row>
    <row r="23" ht="15.75" customHeight="1" spans="1:10">
      <c r="A23"/>
      <c r="B23" s="205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J8" sqref="J8"/>
    </sheetView>
  </sheetViews>
  <sheetFormatPr defaultColWidth="9" defaultRowHeight="12.75" customHeight="1"/>
  <cols>
    <col min="1" max="1" width="49.2952380952381" style="29" customWidth="1"/>
    <col min="2" max="8" width="10.5714285714286" style="29" customWidth="1"/>
    <col min="9" max="9" width="9.13333333333333" style="29"/>
  </cols>
  <sheetData>
    <row r="1" ht="24.75" customHeight="1" spans="1:1">
      <c r="A1" s="58" t="s">
        <v>27</v>
      </c>
    </row>
    <row r="2" ht="24.75" customHeight="1" spans="1:8">
      <c r="A2" s="31" t="s">
        <v>387</v>
      </c>
      <c r="B2" s="31"/>
      <c r="C2" s="31"/>
      <c r="D2" s="31"/>
      <c r="E2" s="31"/>
      <c r="F2" s="31"/>
      <c r="G2" s="31"/>
      <c r="H2" s="31"/>
    </row>
    <row r="3" ht="24.75" customHeight="1" spans="8:8">
      <c r="H3" s="32" t="s">
        <v>29</v>
      </c>
    </row>
    <row r="4" ht="24.75" customHeight="1" spans="1:8">
      <c r="A4" s="45" t="s">
        <v>184</v>
      </c>
      <c r="B4" s="59" t="s">
        <v>388</v>
      </c>
      <c r="C4" s="59" t="s">
        <v>389</v>
      </c>
      <c r="D4" s="59" t="s">
        <v>390</v>
      </c>
      <c r="E4" s="59" t="s">
        <v>391</v>
      </c>
      <c r="F4" s="60"/>
      <c r="G4" s="59" t="s">
        <v>392</v>
      </c>
      <c r="H4" s="61" t="s">
        <v>393</v>
      </c>
    </row>
    <row r="5" ht="24.75" customHeight="1" spans="1:8">
      <c r="A5" s="62"/>
      <c r="B5" s="60"/>
      <c r="C5" s="60"/>
      <c r="D5" s="60"/>
      <c r="E5" s="59" t="s">
        <v>394</v>
      </c>
      <c r="F5" s="59" t="s">
        <v>395</v>
      </c>
      <c r="G5" s="59"/>
      <c r="H5" s="61"/>
    </row>
    <row r="6" s="28" customFormat="1" ht="24.75" customHeight="1" spans="1:9">
      <c r="A6" s="63" t="s">
        <v>188</v>
      </c>
      <c r="B6" s="64">
        <v>2.75</v>
      </c>
      <c r="C6" s="65"/>
      <c r="D6" s="64">
        <v>2.75</v>
      </c>
      <c r="E6" s="65"/>
      <c r="F6" s="64"/>
      <c r="G6" s="64">
        <v>0.45</v>
      </c>
      <c r="H6" s="66">
        <v>0.65</v>
      </c>
      <c r="I6" s="39"/>
    </row>
    <row r="7" ht="24.75" customHeight="1" spans="1:8">
      <c r="A7" s="63"/>
      <c r="B7" s="64"/>
      <c r="C7" s="65"/>
      <c r="D7" s="64"/>
      <c r="E7" s="65"/>
      <c r="F7" s="64"/>
      <c r="G7" s="64"/>
      <c r="H7" s="66"/>
    </row>
    <row r="8" ht="24.75" customHeight="1" spans="1:8">
      <c r="A8" s="67"/>
      <c r="B8" s="68"/>
      <c r="C8" s="69"/>
      <c r="D8" s="68"/>
      <c r="E8" s="69"/>
      <c r="F8" s="68"/>
      <c r="G8" s="68"/>
      <c r="H8" s="70"/>
    </row>
    <row r="9" ht="24.75" customHeight="1" spans="1:8">
      <c r="A9" s="67"/>
      <c r="B9" s="68"/>
      <c r="C9" s="69"/>
      <c r="D9" s="68"/>
      <c r="E9" s="69"/>
      <c r="F9" s="68"/>
      <c r="G9" s="68"/>
      <c r="H9" s="70"/>
    </row>
    <row r="10" ht="24.75" customHeight="1" spans="1:8">
      <c r="A10" s="67"/>
      <c r="B10" s="68"/>
      <c r="C10" s="69"/>
      <c r="D10" s="68"/>
      <c r="E10" s="69"/>
      <c r="F10" s="68"/>
      <c r="G10" s="68"/>
      <c r="H10" s="70"/>
    </row>
    <row r="11" ht="24.75" customHeight="1" spans="1:8">
      <c r="A11" s="67"/>
      <c r="B11" s="68"/>
      <c r="C11" s="69"/>
      <c r="D11" s="68"/>
      <c r="E11" s="69"/>
      <c r="F11" s="68"/>
      <c r="G11" s="68"/>
      <c r="H11" s="70"/>
    </row>
    <row r="12" ht="24.75" customHeight="1" spans="1:8">
      <c r="A12" s="67"/>
      <c r="B12" s="68"/>
      <c r="C12" s="69"/>
      <c r="D12" s="68"/>
      <c r="E12" s="69"/>
      <c r="F12" s="68"/>
      <c r="G12" s="68"/>
      <c r="H12" s="70"/>
    </row>
    <row r="13" ht="24.75" customHeight="1" spans="1:8">
      <c r="A13" s="67"/>
      <c r="B13" s="68"/>
      <c r="C13" s="69"/>
      <c r="D13" s="68"/>
      <c r="E13" s="69"/>
      <c r="F13" s="68"/>
      <c r="G13" s="68"/>
      <c r="H13" s="70"/>
    </row>
    <row r="14" ht="24.75" customHeight="1" spans="1:8">
      <c r="A14" s="67"/>
      <c r="B14" s="68"/>
      <c r="C14" s="69"/>
      <c r="D14" s="68"/>
      <c r="E14" s="69"/>
      <c r="F14" s="68"/>
      <c r="G14" s="68"/>
      <c r="H14" s="70"/>
    </row>
    <row r="15" ht="24.75" customHeight="1" spans="1:8">
      <c r="A15" s="67"/>
      <c r="B15" s="68"/>
      <c r="C15" s="69"/>
      <c r="D15" s="68"/>
      <c r="E15" s="69"/>
      <c r="F15" s="68"/>
      <c r="G15" s="68"/>
      <c r="H15" s="70"/>
    </row>
    <row r="16" ht="24.75" customHeight="1" spans="1:8">
      <c r="A16" s="67"/>
      <c r="B16" s="68"/>
      <c r="C16" s="69"/>
      <c r="D16" s="68"/>
      <c r="E16" s="69"/>
      <c r="F16" s="68"/>
      <c r="G16" s="68"/>
      <c r="H16" s="70"/>
    </row>
    <row r="17" ht="24.75" customHeight="1" spans="1:8">
      <c r="A17" s="67"/>
      <c r="B17" s="68"/>
      <c r="C17" s="69"/>
      <c r="D17" s="68"/>
      <c r="E17" s="69"/>
      <c r="F17" s="68"/>
      <c r="G17" s="68"/>
      <c r="H17" s="70"/>
    </row>
    <row r="18" ht="24.75" customHeight="1" spans="1:8">
      <c r="A18" s="67"/>
      <c r="B18" s="68"/>
      <c r="C18" s="69"/>
      <c r="D18" s="68"/>
      <c r="E18" s="69"/>
      <c r="F18" s="68"/>
      <c r="G18" s="68"/>
      <c r="H18" s="70"/>
    </row>
    <row r="19" ht="24.75" customHeight="1" spans="1:8">
      <c r="A19" s="67"/>
      <c r="B19" s="68"/>
      <c r="C19" s="69"/>
      <c r="D19" s="68"/>
      <c r="E19" s="69"/>
      <c r="F19" s="68"/>
      <c r="G19" s="68"/>
      <c r="H19" s="70"/>
    </row>
    <row r="20" ht="24.75" customHeight="1" spans="1:8">
      <c r="A20" s="67"/>
      <c r="B20" s="68"/>
      <c r="C20" s="69"/>
      <c r="D20" s="68"/>
      <c r="E20" s="69"/>
      <c r="F20" s="68"/>
      <c r="G20" s="68"/>
      <c r="H20" s="70"/>
    </row>
    <row r="21" ht="24.75" customHeight="1" spans="1:8">
      <c r="A21" s="67"/>
      <c r="B21" s="68"/>
      <c r="C21" s="69"/>
      <c r="D21" s="68"/>
      <c r="E21" s="69"/>
      <c r="F21" s="68"/>
      <c r="G21" s="68"/>
      <c r="H21" s="70"/>
    </row>
    <row r="22" ht="24.75" customHeight="1" spans="1:8">
      <c r="A22" s="67"/>
      <c r="B22" s="68"/>
      <c r="C22" s="69"/>
      <c r="D22" s="68"/>
      <c r="E22" s="69"/>
      <c r="F22" s="68"/>
      <c r="G22" s="68"/>
      <c r="H22" s="70"/>
    </row>
    <row r="23" ht="24.75" customHeight="1" spans="1:8">
      <c r="A23" s="67"/>
      <c r="B23" s="68"/>
      <c r="C23" s="69"/>
      <c r="D23" s="68"/>
      <c r="E23" s="69"/>
      <c r="F23" s="68"/>
      <c r="G23" s="68"/>
      <c r="H23" s="70"/>
    </row>
    <row r="24" ht="24.75" customHeight="1" spans="1:8">
      <c r="A24" s="67"/>
      <c r="B24" s="68"/>
      <c r="C24" s="69"/>
      <c r="D24" s="68"/>
      <c r="E24" s="69"/>
      <c r="F24" s="68"/>
      <c r="G24" s="68"/>
      <c r="H24" s="70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tabSelected="1" workbookViewId="0">
      <selection activeCell="J19" sqref="J19"/>
    </sheetView>
  </sheetViews>
  <sheetFormatPr defaultColWidth="9" defaultRowHeight="12.75" customHeight="1" outlineLevelCol="5"/>
  <cols>
    <col min="1" max="1" width="8.7047619047619" style="29" customWidth="1"/>
    <col min="2" max="2" width="38.1333333333333" style="29" customWidth="1"/>
    <col min="3" max="5" width="17.8571428571429" style="29" customWidth="1"/>
    <col min="6" max="6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31" t="s">
        <v>396</v>
      </c>
      <c r="B2" s="31"/>
      <c r="C2" s="31"/>
      <c r="D2" s="31"/>
      <c r="E2" s="31"/>
    </row>
    <row r="3" ht="24.75" customHeight="1" spans="5:5">
      <c r="E3" s="32" t="s">
        <v>29</v>
      </c>
    </row>
    <row r="4" ht="24.75" customHeight="1" spans="1:5">
      <c r="A4" s="45" t="s">
        <v>397</v>
      </c>
      <c r="B4" s="46" t="s">
        <v>32</v>
      </c>
      <c r="C4" s="46" t="s">
        <v>107</v>
      </c>
      <c r="D4" s="46" t="s">
        <v>103</v>
      </c>
      <c r="E4" s="47" t="s">
        <v>104</v>
      </c>
    </row>
    <row r="5" ht="24.75" customHeight="1" spans="1:5">
      <c r="A5" s="45" t="s">
        <v>106</v>
      </c>
      <c r="B5" s="46" t="s">
        <v>106</v>
      </c>
      <c r="C5" s="46">
        <v>1</v>
      </c>
      <c r="D5" s="46">
        <v>2</v>
      </c>
      <c r="E5" s="47">
        <v>3</v>
      </c>
    </row>
    <row r="6" s="28" customFormat="1" ht="25.5" customHeight="1" spans="1:6">
      <c r="A6" s="48">
        <f>ROW()-6</f>
        <v>0</v>
      </c>
      <c r="B6" s="49" t="s">
        <v>107</v>
      </c>
      <c r="C6" s="50">
        <f>SUM(C7:C20)</f>
        <v>89.06</v>
      </c>
      <c r="D6" s="50">
        <f t="shared" ref="D6:E6" si="0">SUM(D7:D20)</f>
        <v>45.08</v>
      </c>
      <c r="E6" s="51">
        <f t="shared" si="0"/>
        <v>43.98</v>
      </c>
      <c r="F6" s="39"/>
    </row>
    <row r="7" ht="25.5" customHeight="1" spans="1:5">
      <c r="A7" s="52">
        <f t="shared" ref="A7:A20" si="1">ROW()-6</f>
        <v>1</v>
      </c>
      <c r="B7" s="53" t="s">
        <v>398</v>
      </c>
      <c r="C7" s="54">
        <f t="shared" ref="C7:C20" si="2">D7+E7</f>
        <v>23.98</v>
      </c>
      <c r="D7" s="55">
        <v>6</v>
      </c>
      <c r="E7" s="55">
        <v>17.98</v>
      </c>
    </row>
    <row r="8" ht="25.5" customHeight="1" spans="1:5">
      <c r="A8" s="52">
        <f t="shared" si="1"/>
        <v>2</v>
      </c>
      <c r="B8" s="53" t="s">
        <v>399</v>
      </c>
      <c r="C8" s="54">
        <f t="shared" si="2"/>
        <v>10</v>
      </c>
      <c r="D8" s="55">
        <v>6</v>
      </c>
      <c r="E8" s="56">
        <v>4</v>
      </c>
    </row>
    <row r="9" ht="25.5" customHeight="1" spans="1:5">
      <c r="A9" s="52">
        <f t="shared" si="1"/>
        <v>3</v>
      </c>
      <c r="B9" s="53" t="s">
        <v>400</v>
      </c>
      <c r="C9" s="54">
        <f t="shared" si="2"/>
        <v>2.5</v>
      </c>
      <c r="D9" s="55">
        <v>1.5</v>
      </c>
      <c r="E9" s="56">
        <v>1</v>
      </c>
    </row>
    <row r="10" ht="25.5" customHeight="1" spans="1:5">
      <c r="A10" s="52">
        <f t="shared" si="1"/>
        <v>4</v>
      </c>
      <c r="B10" s="53" t="s">
        <v>401</v>
      </c>
      <c r="C10" s="54">
        <f t="shared" si="2"/>
        <v>10</v>
      </c>
      <c r="D10" s="55">
        <v>5</v>
      </c>
      <c r="E10" s="56">
        <v>5</v>
      </c>
    </row>
    <row r="11" ht="25.5" customHeight="1" spans="1:5">
      <c r="A11" s="52">
        <f t="shared" si="1"/>
        <v>5</v>
      </c>
      <c r="B11" s="53" t="s">
        <v>402</v>
      </c>
      <c r="C11" s="54">
        <f t="shared" si="2"/>
        <v>6.7</v>
      </c>
      <c r="D11" s="55">
        <v>3.2</v>
      </c>
      <c r="E11" s="56">
        <v>3.5</v>
      </c>
    </row>
    <row r="12" ht="25.5" customHeight="1" spans="1:5">
      <c r="A12" s="52">
        <f t="shared" si="1"/>
        <v>6</v>
      </c>
      <c r="B12" s="53" t="s">
        <v>403</v>
      </c>
      <c r="C12" s="54">
        <f t="shared" si="2"/>
        <v>6.08</v>
      </c>
      <c r="D12" s="55">
        <v>3.08</v>
      </c>
      <c r="E12" s="56">
        <v>3</v>
      </c>
    </row>
    <row r="13" ht="25.5" customHeight="1" spans="1:5">
      <c r="A13" s="52">
        <f t="shared" si="1"/>
        <v>7</v>
      </c>
      <c r="B13" s="53" t="s">
        <v>404</v>
      </c>
      <c r="C13" s="54">
        <f t="shared" si="2"/>
        <v>0.1</v>
      </c>
      <c r="D13" s="55">
        <v>0.1</v>
      </c>
      <c r="E13" s="56"/>
    </row>
    <row r="14" ht="25.5" customHeight="1" spans="1:5">
      <c r="A14" s="52">
        <f t="shared" si="1"/>
        <v>8</v>
      </c>
      <c r="B14" s="53" t="s">
        <v>405</v>
      </c>
      <c r="C14" s="54">
        <f t="shared" si="2"/>
        <v>4.5</v>
      </c>
      <c r="D14" s="55">
        <v>1</v>
      </c>
      <c r="E14" s="56">
        <v>3.5</v>
      </c>
    </row>
    <row r="15" ht="25.5" customHeight="1" spans="1:5">
      <c r="A15" s="52">
        <f t="shared" si="1"/>
        <v>9</v>
      </c>
      <c r="B15" s="53" t="s">
        <v>406</v>
      </c>
      <c r="C15" s="54">
        <f t="shared" si="2"/>
        <v>1.5</v>
      </c>
      <c r="D15" s="55">
        <v>1</v>
      </c>
      <c r="E15" s="56">
        <v>0.5</v>
      </c>
    </row>
    <row r="16" ht="25.5" customHeight="1" spans="1:5">
      <c r="A16" s="52">
        <f t="shared" si="1"/>
        <v>10</v>
      </c>
      <c r="B16" s="53" t="s">
        <v>392</v>
      </c>
      <c r="C16" s="54">
        <f t="shared" si="2"/>
        <v>2</v>
      </c>
      <c r="D16" s="55">
        <v>1.5</v>
      </c>
      <c r="E16" s="56">
        <v>0.5</v>
      </c>
    </row>
    <row r="17" ht="25.5" customHeight="1" spans="1:5">
      <c r="A17" s="52">
        <f t="shared" si="1"/>
        <v>11</v>
      </c>
      <c r="B17" s="53" t="s">
        <v>407</v>
      </c>
      <c r="C17" s="54">
        <f t="shared" si="2"/>
        <v>6.7</v>
      </c>
      <c r="D17" s="55">
        <v>6.7</v>
      </c>
      <c r="E17" s="56"/>
    </row>
    <row r="18" ht="25.5" customHeight="1" spans="1:5">
      <c r="A18" s="52">
        <f t="shared" si="1"/>
        <v>12</v>
      </c>
      <c r="B18" s="53" t="s">
        <v>408</v>
      </c>
      <c r="C18" s="54">
        <f t="shared" si="2"/>
        <v>0</v>
      </c>
      <c r="D18" s="57"/>
      <c r="E18" s="56"/>
    </row>
    <row r="19" ht="25.5" customHeight="1" spans="1:5">
      <c r="A19" s="52">
        <f t="shared" si="1"/>
        <v>13</v>
      </c>
      <c r="B19" s="53" t="s">
        <v>409</v>
      </c>
      <c r="C19" s="54">
        <f t="shared" si="2"/>
        <v>0</v>
      </c>
      <c r="D19" s="57"/>
      <c r="E19" s="56"/>
    </row>
    <row r="20" ht="25.5" customHeight="1" spans="1:5">
      <c r="A20" s="52">
        <f t="shared" si="1"/>
        <v>14</v>
      </c>
      <c r="B20" s="53" t="s">
        <v>410</v>
      </c>
      <c r="C20" s="54">
        <f t="shared" si="2"/>
        <v>15</v>
      </c>
      <c r="D20" s="57">
        <v>10</v>
      </c>
      <c r="E20" s="56">
        <v>5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047619047619" style="29" customWidth="1"/>
    <col min="2" max="2" width="22.1333333333333" style="29" customWidth="1"/>
    <col min="3" max="3" width="2.85714285714286" style="29" customWidth="1"/>
    <col min="4" max="15" width="9.13333333333333" style="29"/>
  </cols>
  <sheetData>
    <row r="1" ht="15" customHeight="1" spans="1:15">
      <c r="A1" s="30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1" t="s">
        <v>411</v>
      </c>
      <c r="B2" s="31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2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3" t="s">
        <v>412</v>
      </c>
      <c r="B4" s="34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35"/>
      <c r="B5" s="36"/>
      <c r="C5"/>
      <c r="D5"/>
      <c r="E5"/>
      <c r="F5"/>
      <c r="G5"/>
      <c r="H5"/>
      <c r="I5"/>
      <c r="J5"/>
      <c r="K5"/>
      <c r="L5"/>
      <c r="M5"/>
      <c r="N5"/>
      <c r="O5"/>
    </row>
    <row r="6" s="28" customFormat="1" ht="26.25" customHeight="1" spans="1:14">
      <c r="A6" s="37"/>
      <c r="B6" s="38"/>
      <c r="C6" s="39"/>
      <c r="N6" s="42"/>
    </row>
    <row r="7" ht="32.25" customHeight="1" spans="1:15">
      <c r="A7" s="40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1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I10" sqref="I10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413</v>
      </c>
      <c r="B1" s="2"/>
    </row>
    <row r="2" ht="25.5" spans="1:5">
      <c r="A2" s="3" t="s">
        <v>414</v>
      </c>
      <c r="B2" s="3"/>
      <c r="C2" s="3"/>
      <c r="D2" s="3"/>
      <c r="E2" s="3"/>
    </row>
    <row r="3" ht="18.75" spans="1:5">
      <c r="A3" s="4" t="s">
        <v>415</v>
      </c>
      <c r="B3" s="4"/>
      <c r="C3" s="4"/>
      <c r="D3" s="4"/>
      <c r="E3" s="4"/>
    </row>
    <row r="4" ht="21.75" customHeight="1" spans="1:5">
      <c r="A4" s="5" t="s">
        <v>416</v>
      </c>
      <c r="B4" s="5"/>
      <c r="C4" s="5"/>
      <c r="D4" s="5"/>
      <c r="E4" s="5"/>
    </row>
    <row r="5" ht="21.75" customHeight="1" spans="1:5">
      <c r="A5" s="5" t="s">
        <v>417</v>
      </c>
      <c r="B5" s="5"/>
      <c r="C5" s="6"/>
      <c r="D5" s="5" t="s">
        <v>418</v>
      </c>
      <c r="E5" s="6"/>
    </row>
    <row r="6" ht="30" customHeight="1" spans="1:5">
      <c r="A6" s="7" t="s">
        <v>419</v>
      </c>
      <c r="B6" s="8" t="s">
        <v>420</v>
      </c>
      <c r="C6" s="9"/>
      <c r="D6" s="9"/>
      <c r="E6" s="10"/>
    </row>
    <row r="7" ht="19" customHeight="1" spans="1:5">
      <c r="A7" s="11"/>
      <c r="B7" s="12" t="s">
        <v>421</v>
      </c>
      <c r="C7" s="13"/>
      <c r="D7" s="14"/>
      <c r="E7" s="15"/>
    </row>
    <row r="8" ht="19" customHeight="1" spans="1:5">
      <c r="A8" s="11"/>
      <c r="B8" s="13" t="s">
        <v>422</v>
      </c>
      <c r="C8" s="13"/>
      <c r="D8" s="14"/>
      <c r="E8" s="15"/>
    </row>
    <row r="9" ht="19" customHeight="1" spans="1:5">
      <c r="A9" s="16"/>
      <c r="B9" s="13" t="s">
        <v>423</v>
      </c>
      <c r="C9" s="13"/>
      <c r="D9" s="14"/>
      <c r="E9" s="15"/>
    </row>
    <row r="10" ht="88" customHeight="1" spans="1:5">
      <c r="A10" s="17" t="s">
        <v>424</v>
      </c>
      <c r="B10" s="18"/>
      <c r="C10" s="19"/>
      <c r="D10" s="19"/>
      <c r="E10" s="20"/>
    </row>
    <row r="11" ht="24" customHeight="1" spans="1:5">
      <c r="A11" s="21" t="s">
        <v>425</v>
      </c>
      <c r="B11" s="5" t="s">
        <v>426</v>
      </c>
      <c r="C11" s="5" t="s">
        <v>427</v>
      </c>
      <c r="D11" s="5" t="s">
        <v>428</v>
      </c>
      <c r="E11" s="22" t="s">
        <v>429</v>
      </c>
    </row>
    <row r="12" ht="16" customHeight="1" spans="1:5">
      <c r="A12" s="23"/>
      <c r="B12" s="24" t="s">
        <v>430</v>
      </c>
      <c r="C12" s="5" t="s">
        <v>431</v>
      </c>
      <c r="D12" s="6"/>
      <c r="E12" s="6"/>
    </row>
    <row r="13" ht="16" customHeight="1" spans="1:5">
      <c r="A13" s="23"/>
      <c r="B13" s="24"/>
      <c r="C13" s="5"/>
      <c r="D13" s="6"/>
      <c r="E13" s="6"/>
    </row>
    <row r="14" ht="16" customHeight="1" spans="1:5">
      <c r="A14" s="23"/>
      <c r="B14" s="24"/>
      <c r="C14" s="5"/>
      <c r="D14" s="6"/>
      <c r="E14" s="6"/>
    </row>
    <row r="15" ht="16" customHeight="1" spans="1:5">
      <c r="A15" s="23"/>
      <c r="B15" s="24"/>
      <c r="C15" s="5" t="s">
        <v>432</v>
      </c>
      <c r="D15" s="6"/>
      <c r="E15" s="6"/>
    </row>
    <row r="16" ht="16" customHeight="1" spans="1:5">
      <c r="A16" s="23"/>
      <c r="B16" s="24"/>
      <c r="C16" s="5"/>
      <c r="D16" s="6"/>
      <c r="E16" s="6"/>
    </row>
    <row r="17" ht="16" customHeight="1" spans="1:5">
      <c r="A17" s="23"/>
      <c r="B17" s="24"/>
      <c r="C17" s="5"/>
      <c r="D17" s="6"/>
      <c r="E17" s="6"/>
    </row>
    <row r="18" ht="16" customHeight="1" spans="1:5">
      <c r="A18" s="23"/>
      <c r="B18" s="24"/>
      <c r="C18" s="5" t="s">
        <v>433</v>
      </c>
      <c r="D18" s="6"/>
      <c r="E18" s="6"/>
    </row>
    <row r="19" ht="16" customHeight="1" spans="1:5">
      <c r="A19" s="23"/>
      <c r="B19" s="24"/>
      <c r="C19" s="5"/>
      <c r="D19" s="6"/>
      <c r="E19" s="6"/>
    </row>
    <row r="20" ht="16" customHeight="1" spans="1:5">
      <c r="A20" s="23"/>
      <c r="B20" s="24"/>
      <c r="C20" s="5"/>
      <c r="D20" s="6"/>
      <c r="E20" s="6"/>
    </row>
    <row r="21" ht="16" customHeight="1" spans="1:5">
      <c r="A21" s="23"/>
      <c r="B21" s="24"/>
      <c r="C21" s="5" t="s">
        <v>434</v>
      </c>
      <c r="D21" s="6"/>
      <c r="E21" s="6"/>
    </row>
    <row r="22" ht="16" customHeight="1" spans="1:5">
      <c r="A22" s="23"/>
      <c r="B22" s="24"/>
      <c r="C22" s="5"/>
      <c r="D22" s="6"/>
      <c r="E22" s="6"/>
    </row>
    <row r="23" ht="16" customHeight="1" spans="1:5">
      <c r="A23" s="23"/>
      <c r="B23" s="24"/>
      <c r="C23" s="5"/>
      <c r="D23" s="6"/>
      <c r="E23" s="6"/>
    </row>
    <row r="24" ht="16" customHeight="1" spans="1:5">
      <c r="A24" s="23"/>
      <c r="B24" s="21" t="s">
        <v>435</v>
      </c>
      <c r="C24" s="22" t="s">
        <v>436</v>
      </c>
      <c r="D24" s="6"/>
      <c r="E24" s="6"/>
    </row>
    <row r="25" ht="16" customHeight="1" spans="1:5">
      <c r="A25" s="23"/>
      <c r="B25" s="23"/>
      <c r="C25" s="22"/>
      <c r="D25" s="6"/>
      <c r="E25" s="6"/>
    </row>
    <row r="26" ht="16" customHeight="1" spans="1:5">
      <c r="A26" s="23"/>
      <c r="B26" s="23"/>
      <c r="C26" s="22"/>
      <c r="D26" s="6"/>
      <c r="E26" s="6"/>
    </row>
    <row r="27" ht="16" customHeight="1" spans="1:5">
      <c r="A27" s="23"/>
      <c r="B27" s="23"/>
      <c r="C27" s="22" t="s">
        <v>437</v>
      </c>
      <c r="D27" s="6"/>
      <c r="E27" s="6"/>
    </row>
    <row r="28" ht="16" customHeight="1" spans="1:5">
      <c r="A28" s="23"/>
      <c r="B28" s="23"/>
      <c r="C28" s="22"/>
      <c r="D28" s="6"/>
      <c r="E28" s="6"/>
    </row>
    <row r="29" ht="16" customHeight="1" spans="1:5">
      <c r="A29" s="23"/>
      <c r="B29" s="23"/>
      <c r="C29" s="22"/>
      <c r="D29" s="6"/>
      <c r="E29" s="6"/>
    </row>
    <row r="30" ht="16" customHeight="1" spans="1:5">
      <c r="A30" s="23"/>
      <c r="B30" s="23"/>
      <c r="C30" s="22" t="s">
        <v>438</v>
      </c>
      <c r="D30" s="6"/>
      <c r="E30" s="6"/>
    </row>
    <row r="31" ht="16" customHeight="1" spans="1:5">
      <c r="A31" s="23"/>
      <c r="B31" s="23"/>
      <c r="C31" s="22"/>
      <c r="D31" s="6"/>
      <c r="E31" s="6"/>
    </row>
    <row r="32" ht="16" customHeight="1" spans="1:5">
      <c r="A32" s="23"/>
      <c r="B32" s="23"/>
      <c r="C32" s="7" t="s">
        <v>439</v>
      </c>
      <c r="D32" s="6"/>
      <c r="E32" s="6"/>
    </row>
    <row r="33" ht="16" customHeight="1" spans="1:5">
      <c r="A33" s="23"/>
      <c r="B33" s="23"/>
      <c r="C33" s="11"/>
      <c r="D33" s="6"/>
      <c r="E33" s="6"/>
    </row>
    <row r="34" ht="16" customHeight="1" spans="1:5">
      <c r="A34" s="23"/>
      <c r="B34" s="25"/>
      <c r="C34" s="16"/>
      <c r="D34" s="6"/>
      <c r="E34" s="6"/>
    </row>
    <row r="35" ht="25" customHeight="1" spans="1:5">
      <c r="A35" s="23"/>
      <c r="B35" s="22" t="s">
        <v>440</v>
      </c>
      <c r="C35" s="26" t="s">
        <v>441</v>
      </c>
      <c r="D35" s="6"/>
      <c r="E35" s="6"/>
    </row>
    <row r="36" ht="24" customHeight="1" spans="1:5">
      <c r="A36" s="25"/>
      <c r="B36" s="22"/>
      <c r="C36" s="6" t="s">
        <v>442</v>
      </c>
      <c r="D36" s="6"/>
      <c r="E36" s="6"/>
    </row>
    <row r="37" ht="23" customHeight="1" spans="1:5">
      <c r="A37" s="27" t="s">
        <v>443</v>
      </c>
      <c r="B37" s="27"/>
      <c r="C37" s="27"/>
      <c r="D37" s="27"/>
      <c r="E37" s="27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13333333333333" style="29"/>
    <col min="2" max="2" width="65.2952380952381" style="29" customWidth="1"/>
    <col min="3" max="3" width="45.7047619047619" style="29" customWidth="1"/>
    <col min="4" max="4" width="9.13333333333333" style="29"/>
  </cols>
  <sheetData>
    <row r="1" ht="24.75" customHeight="1" spans="1:4">
      <c r="A1"/>
      <c r="B1"/>
      <c r="C1"/>
      <c r="D1"/>
    </row>
    <row r="2" ht="24.75" customHeight="1" spans="1:4">
      <c r="A2"/>
      <c r="B2" s="31" t="s">
        <v>7</v>
      </c>
      <c r="C2" s="31"/>
      <c r="D2"/>
    </row>
    <row r="3" ht="24.75" customHeight="1" spans="1:4">
      <c r="A3"/>
      <c r="B3" s="190"/>
      <c r="C3"/>
      <c r="D3"/>
    </row>
    <row r="4" ht="24.75" customHeight="1" spans="1:4">
      <c r="A4"/>
      <c r="B4" s="191" t="s">
        <v>8</v>
      </c>
      <c r="C4" s="192" t="s">
        <v>9</v>
      </c>
      <c r="D4"/>
    </row>
    <row r="5" ht="24.75" customHeight="1" spans="1:4">
      <c r="A5"/>
      <c r="B5" s="193" t="s">
        <v>10</v>
      </c>
      <c r="C5" s="194"/>
      <c r="D5"/>
    </row>
    <row r="6" ht="24.75" customHeight="1" spans="1:4">
      <c r="A6"/>
      <c r="B6" s="193" t="s">
        <v>11</v>
      </c>
      <c r="C6" s="194" t="s">
        <v>12</v>
      </c>
      <c r="D6"/>
    </row>
    <row r="7" ht="24.75" customHeight="1" spans="1:4">
      <c r="A7"/>
      <c r="B7" s="193" t="s">
        <v>13</v>
      </c>
      <c r="C7" s="194" t="s">
        <v>14</v>
      </c>
      <c r="D7"/>
    </row>
    <row r="8" ht="24.75" customHeight="1" spans="1:4">
      <c r="A8"/>
      <c r="B8" s="193" t="s">
        <v>15</v>
      </c>
      <c r="C8" s="194"/>
      <c r="D8"/>
    </row>
    <row r="9" ht="24.75" customHeight="1" spans="1:4">
      <c r="A9"/>
      <c r="B9" s="193" t="s">
        <v>16</v>
      </c>
      <c r="C9" s="194" t="s">
        <v>17</v>
      </c>
      <c r="D9"/>
    </row>
    <row r="10" ht="24.75" customHeight="1" spans="1:4">
      <c r="A10"/>
      <c r="B10" s="193" t="s">
        <v>18</v>
      </c>
      <c r="C10" s="194" t="s">
        <v>19</v>
      </c>
      <c r="D10"/>
    </row>
    <row r="11" ht="24.75" customHeight="1" spans="1:4">
      <c r="A11"/>
      <c r="B11" s="195" t="s">
        <v>20</v>
      </c>
      <c r="C11" s="194" t="s">
        <v>21</v>
      </c>
      <c r="D11"/>
    </row>
    <row r="12" ht="24.75" customHeight="1" spans="1:4">
      <c r="A12"/>
      <c r="B12" s="196" t="s">
        <v>22</v>
      </c>
      <c r="C12" s="197" t="s">
        <v>23</v>
      </c>
      <c r="D12"/>
    </row>
    <row r="13" ht="24.75" customHeight="1" spans="1:4">
      <c r="A13"/>
      <c r="B13" s="196" t="s">
        <v>24</v>
      </c>
      <c r="C13" s="198"/>
      <c r="D13"/>
    </row>
    <row r="14" ht="24.75" customHeight="1" spans="1:4">
      <c r="A14"/>
      <c r="B14" s="199" t="s">
        <v>25</v>
      </c>
      <c r="C14" s="198"/>
      <c r="D14"/>
    </row>
    <row r="15" ht="24.75" customHeight="1" spans="1:4">
      <c r="A15"/>
      <c r="B15" s="200" t="s">
        <v>26</v>
      </c>
      <c r="C15" s="198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11" workbookViewId="0">
      <selection activeCell="I42" sqref="I42"/>
    </sheetView>
  </sheetViews>
  <sheetFormatPr defaultColWidth="9.13333333333333" defaultRowHeight="12.75" customHeight="1" outlineLevelCol="4"/>
  <cols>
    <col min="1" max="1" width="29.7047619047619" style="153" customWidth="1"/>
    <col min="2" max="2" width="17.5714285714286" style="153" customWidth="1"/>
    <col min="3" max="3" width="28.5714285714286" style="153" customWidth="1"/>
    <col min="4" max="4" width="15.5714285714286" style="153" customWidth="1"/>
    <col min="5" max="5" width="31.2952380952381" style="153" customWidth="1"/>
    <col min="6" max="16384" width="9.13333333333333" style="154"/>
  </cols>
  <sheetData>
    <row r="1" ht="24.75" customHeight="1" spans="1:1">
      <c r="A1" s="155" t="s">
        <v>27</v>
      </c>
    </row>
    <row r="2" ht="24.75" customHeight="1" spans="1:4">
      <c r="A2" s="156" t="s">
        <v>28</v>
      </c>
      <c r="B2" s="156"/>
      <c r="C2" s="156"/>
      <c r="D2" s="156"/>
    </row>
    <row r="3" ht="24.75" customHeight="1" spans="1:4">
      <c r="A3" s="157"/>
      <c r="B3" s="158"/>
      <c r="C3" s="159"/>
      <c r="D3" s="160" t="s">
        <v>29</v>
      </c>
    </row>
    <row r="4" ht="24.75" customHeight="1" spans="1:4">
      <c r="A4" s="161" t="s">
        <v>30</v>
      </c>
      <c r="B4" s="162"/>
      <c r="C4" s="162" t="s">
        <v>31</v>
      </c>
      <c r="D4" s="163"/>
    </row>
    <row r="5" ht="24.75" customHeight="1" spans="1:4">
      <c r="A5" s="161" t="s">
        <v>32</v>
      </c>
      <c r="B5" s="162" t="s">
        <v>33</v>
      </c>
      <c r="C5" s="162" t="s">
        <v>32</v>
      </c>
      <c r="D5" s="163" t="s">
        <v>33</v>
      </c>
    </row>
    <row r="6" s="152" customFormat="1" ht="24.75" customHeight="1" spans="1:5">
      <c r="A6" s="164" t="s">
        <v>34</v>
      </c>
      <c r="B6" s="165">
        <v>9414.98</v>
      </c>
      <c r="C6" s="166" t="s">
        <v>35</v>
      </c>
      <c r="D6" s="167"/>
      <c r="E6" s="168"/>
    </row>
    <row r="7" s="152" customFormat="1" ht="24.75" customHeight="1" spans="1:5">
      <c r="A7" s="164" t="s">
        <v>36</v>
      </c>
      <c r="B7" s="169">
        <v>0</v>
      </c>
      <c r="C7" s="166" t="s">
        <v>37</v>
      </c>
      <c r="D7" s="167">
        <v>0</v>
      </c>
      <c r="E7" s="168"/>
    </row>
    <row r="8" s="152" customFormat="1" ht="24.75" customHeight="1" spans="1:5">
      <c r="A8" s="170" t="s">
        <v>38</v>
      </c>
      <c r="B8" s="169">
        <v>0</v>
      </c>
      <c r="C8" s="166" t="s">
        <v>39</v>
      </c>
      <c r="D8" s="167">
        <v>0</v>
      </c>
      <c r="E8" s="168"/>
    </row>
    <row r="9" s="152" customFormat="1" ht="24.75" customHeight="1" spans="1:5">
      <c r="A9" s="164" t="s">
        <v>40</v>
      </c>
      <c r="B9" s="169">
        <v>0</v>
      </c>
      <c r="C9" s="166" t="s">
        <v>41</v>
      </c>
      <c r="D9" s="167">
        <v>0</v>
      </c>
      <c r="E9" s="168"/>
    </row>
    <row r="10" s="152" customFormat="1" ht="24.75" customHeight="1" spans="1:5">
      <c r="A10" s="164" t="s">
        <v>42</v>
      </c>
      <c r="B10" s="169">
        <v>0</v>
      </c>
      <c r="C10" s="166" t="s">
        <v>43</v>
      </c>
      <c r="D10" s="167">
        <v>0</v>
      </c>
      <c r="E10" s="168"/>
    </row>
    <row r="11" s="152" customFormat="1" ht="24.75" customHeight="1" spans="1:5">
      <c r="A11" s="170" t="s">
        <v>44</v>
      </c>
      <c r="B11" s="169">
        <v>0</v>
      </c>
      <c r="C11" s="166" t="s">
        <v>45</v>
      </c>
      <c r="D11" s="171">
        <v>0</v>
      </c>
      <c r="E11" s="168"/>
    </row>
    <row r="12" s="152" customFormat="1" ht="24.75" customHeight="1" spans="1:5">
      <c r="A12" s="170" t="s">
        <v>46</v>
      </c>
      <c r="B12" s="169">
        <v>0</v>
      </c>
      <c r="C12" s="166" t="s">
        <v>47</v>
      </c>
      <c r="D12" s="172">
        <v>0</v>
      </c>
      <c r="E12" s="168"/>
    </row>
    <row r="13" s="152" customFormat="1" ht="24.75" customHeight="1" spans="1:5">
      <c r="A13" s="164" t="s">
        <v>48</v>
      </c>
      <c r="B13" s="169">
        <v>0</v>
      </c>
      <c r="C13" s="166" t="s">
        <v>49</v>
      </c>
      <c r="D13" s="173">
        <v>348.17</v>
      </c>
      <c r="E13" s="168"/>
    </row>
    <row r="14" s="152" customFormat="1" ht="24.75" customHeight="1" spans="1:5">
      <c r="A14" s="164" t="s">
        <v>50</v>
      </c>
      <c r="B14" s="169">
        <v>0</v>
      </c>
      <c r="C14" s="166" t="s">
        <v>51</v>
      </c>
      <c r="D14" s="173">
        <v>8827.12</v>
      </c>
      <c r="E14" s="168"/>
    </row>
    <row r="15" s="152" customFormat="1" ht="24.75" customHeight="1" spans="1:5">
      <c r="A15" s="170"/>
      <c r="B15" s="166"/>
      <c r="C15" s="166" t="s">
        <v>52</v>
      </c>
      <c r="D15" s="173"/>
      <c r="E15" s="168"/>
    </row>
    <row r="16" s="152" customFormat="1" ht="24.75" customHeight="1" spans="1:5">
      <c r="A16" s="170"/>
      <c r="B16" s="166"/>
      <c r="C16" s="166" t="s">
        <v>53</v>
      </c>
      <c r="D16" s="173">
        <v>0</v>
      </c>
      <c r="E16" s="168"/>
    </row>
    <row r="17" s="152" customFormat="1" ht="24.75" customHeight="1" spans="1:5">
      <c r="A17" s="164"/>
      <c r="B17" s="166"/>
      <c r="C17" s="166" t="s">
        <v>54</v>
      </c>
      <c r="D17" s="173">
        <v>0</v>
      </c>
      <c r="E17" s="168"/>
    </row>
    <row r="18" s="152" customFormat="1" ht="24.75" customHeight="1" spans="1:5">
      <c r="A18" s="164"/>
      <c r="B18" s="166"/>
      <c r="C18" s="166" t="s">
        <v>55</v>
      </c>
      <c r="D18" s="173">
        <v>0</v>
      </c>
      <c r="E18" s="168"/>
    </row>
    <row r="19" s="152" customFormat="1" ht="24.75" customHeight="1" spans="1:5">
      <c r="A19" s="164"/>
      <c r="B19" s="166"/>
      <c r="C19" s="166" t="s">
        <v>56</v>
      </c>
      <c r="D19" s="173">
        <v>0</v>
      </c>
      <c r="E19" s="168"/>
    </row>
    <row r="20" s="152" customFormat="1" ht="24.75" customHeight="1" spans="1:5">
      <c r="A20" s="164"/>
      <c r="B20" s="166"/>
      <c r="C20" s="166" t="s">
        <v>57</v>
      </c>
      <c r="D20" s="173">
        <v>0</v>
      </c>
      <c r="E20" s="168"/>
    </row>
    <row r="21" s="152" customFormat="1" ht="24.75" customHeight="1" spans="1:5">
      <c r="A21" s="164"/>
      <c r="B21" s="166"/>
      <c r="C21" s="166" t="s">
        <v>58</v>
      </c>
      <c r="D21" s="173">
        <v>0</v>
      </c>
      <c r="E21" s="168"/>
    </row>
    <row r="22" s="152" customFormat="1" ht="24.75" customHeight="1" spans="1:5">
      <c r="A22" s="164"/>
      <c r="B22" s="166"/>
      <c r="C22" s="166" t="s">
        <v>59</v>
      </c>
      <c r="D22" s="173">
        <v>0</v>
      </c>
      <c r="E22" s="168"/>
    </row>
    <row r="23" s="152" customFormat="1" ht="24.75" customHeight="1" spans="1:5">
      <c r="A23" s="164"/>
      <c r="B23" s="166"/>
      <c r="C23" s="166" t="s">
        <v>60</v>
      </c>
      <c r="D23" s="173">
        <v>0</v>
      </c>
      <c r="E23" s="168"/>
    </row>
    <row r="24" s="152" customFormat="1" ht="24.75" customHeight="1" spans="1:5">
      <c r="A24" s="164"/>
      <c r="B24" s="166"/>
      <c r="C24" s="166" t="s">
        <v>61</v>
      </c>
      <c r="D24" s="173">
        <v>0</v>
      </c>
      <c r="E24" s="168"/>
    </row>
    <row r="25" s="152" customFormat="1" ht="24.75" customHeight="1" spans="1:5">
      <c r="A25" s="164"/>
      <c r="B25" s="166"/>
      <c r="C25" s="166" t="s">
        <v>62</v>
      </c>
      <c r="D25" s="173">
        <v>239.69</v>
      </c>
      <c r="E25" s="168"/>
    </row>
    <row r="26" s="152" customFormat="1" ht="24.75" customHeight="1" spans="1:5">
      <c r="A26" s="164"/>
      <c r="B26" s="166"/>
      <c r="C26" s="166" t="s">
        <v>63</v>
      </c>
      <c r="D26" s="173">
        <v>0</v>
      </c>
      <c r="E26" s="168"/>
    </row>
    <row r="27" s="152" customFormat="1" ht="24.75" customHeight="1" spans="1:5">
      <c r="A27" s="164"/>
      <c r="B27" s="166"/>
      <c r="C27" s="166" t="s">
        <v>64</v>
      </c>
      <c r="D27" s="173"/>
      <c r="E27" s="168"/>
    </row>
    <row r="28" s="152" customFormat="1" ht="24.75" customHeight="1" spans="1:5">
      <c r="A28" s="164"/>
      <c r="B28" s="166"/>
      <c r="C28" s="166" t="s">
        <v>65</v>
      </c>
      <c r="D28" s="173">
        <v>0</v>
      </c>
      <c r="E28" s="168"/>
    </row>
    <row r="29" s="152" customFormat="1" ht="24.75" customHeight="1" spans="1:5">
      <c r="A29" s="164"/>
      <c r="B29" s="166"/>
      <c r="C29" s="166" t="s">
        <v>66</v>
      </c>
      <c r="D29" s="173">
        <v>0</v>
      </c>
      <c r="E29" s="168"/>
    </row>
    <row r="30" s="152" customFormat="1" ht="24.75" customHeight="1" spans="1:5">
      <c r="A30" s="164"/>
      <c r="B30" s="166"/>
      <c r="C30" s="166" t="s">
        <v>67</v>
      </c>
      <c r="D30" s="173">
        <v>0</v>
      </c>
      <c r="E30" s="168"/>
    </row>
    <row r="31" s="152" customFormat="1" ht="24.75" customHeight="1" spans="1:5">
      <c r="A31" s="164"/>
      <c r="B31" s="166"/>
      <c r="C31" s="166" t="s">
        <v>68</v>
      </c>
      <c r="D31" s="173">
        <v>0</v>
      </c>
      <c r="E31" s="168"/>
    </row>
    <row r="32" s="152" customFormat="1" ht="24.75" customHeight="1" spans="1:5">
      <c r="A32" s="164"/>
      <c r="B32" s="166"/>
      <c r="C32" s="166" t="s">
        <v>69</v>
      </c>
      <c r="D32" s="173">
        <v>0</v>
      </c>
      <c r="E32" s="168"/>
    </row>
    <row r="33" s="152" customFormat="1" ht="24.75" customHeight="1" spans="1:5">
      <c r="A33" s="164"/>
      <c r="B33" s="166"/>
      <c r="C33" s="166" t="s">
        <v>70</v>
      </c>
      <c r="D33" s="173">
        <v>0</v>
      </c>
      <c r="E33" s="168"/>
    </row>
    <row r="34" s="152" customFormat="1" ht="24.75" customHeight="1" spans="1:5">
      <c r="A34" s="164"/>
      <c r="B34" s="166"/>
      <c r="C34" s="166" t="s">
        <v>71</v>
      </c>
      <c r="D34" s="173">
        <v>0</v>
      </c>
      <c r="E34" s="168"/>
    </row>
    <row r="35" ht="24.75" customHeight="1" spans="1:4">
      <c r="A35" s="174"/>
      <c r="B35" s="175"/>
      <c r="C35" s="175"/>
      <c r="D35" s="176"/>
    </row>
    <row r="36" ht="24.75" customHeight="1" spans="1:4">
      <c r="A36" s="174"/>
      <c r="B36" s="175"/>
      <c r="C36" s="175"/>
      <c r="D36" s="176"/>
    </row>
    <row r="37" s="152" customFormat="1" ht="24.75" customHeight="1" spans="1:5">
      <c r="A37" s="177" t="s">
        <v>72</v>
      </c>
      <c r="B37" s="169">
        <f>SUM(B6:B14)</f>
        <v>9414.98</v>
      </c>
      <c r="C37" s="178" t="s">
        <v>73</v>
      </c>
      <c r="D37" s="171">
        <f>SUM(D6:D34)</f>
        <v>9414.98</v>
      </c>
      <c r="E37" s="168"/>
    </row>
    <row r="38" ht="24.75" customHeight="1" spans="1:4">
      <c r="A38" s="179"/>
      <c r="B38" s="175"/>
      <c r="C38" s="180"/>
      <c r="D38" s="176"/>
    </row>
    <row r="39" ht="24.75" customHeight="1" spans="1:4">
      <c r="A39" s="179"/>
      <c r="B39" s="175"/>
      <c r="C39" s="180"/>
      <c r="D39" s="176"/>
    </row>
    <row r="40" s="152" customFormat="1" ht="24.75" customHeight="1" spans="1:5">
      <c r="A40" s="164" t="s">
        <v>74</v>
      </c>
      <c r="B40" s="181">
        <v>0</v>
      </c>
      <c r="C40" s="166" t="s">
        <v>75</v>
      </c>
      <c r="D40" s="171">
        <v>0</v>
      </c>
      <c r="E40" s="168"/>
    </row>
    <row r="41" s="152" customFormat="1" ht="24.75" customHeight="1" spans="1:5">
      <c r="A41" s="164" t="s">
        <v>76</v>
      </c>
      <c r="B41" s="182">
        <v>0</v>
      </c>
      <c r="C41" s="166"/>
      <c r="D41" s="183"/>
      <c r="E41" s="168"/>
    </row>
    <row r="42" ht="24.75" customHeight="1" spans="1:4">
      <c r="A42" s="154"/>
      <c r="B42" s="184"/>
      <c r="C42" s="185"/>
      <c r="D42" s="176"/>
    </row>
    <row r="43" ht="24.75" customHeight="1" spans="1:4">
      <c r="A43" s="186"/>
      <c r="B43" s="184"/>
      <c r="C43" s="185"/>
      <c r="D43" s="176"/>
    </row>
    <row r="44" s="152" customFormat="1" ht="24.75" customHeight="1" spans="1:5">
      <c r="A44" s="177" t="s">
        <v>77</v>
      </c>
      <c r="B44" s="187">
        <f>B41+B40+B37</f>
        <v>9414.98</v>
      </c>
      <c r="C44" s="188" t="s">
        <v>78</v>
      </c>
      <c r="D44" s="189">
        <f>D40+D37</f>
        <v>9414.98</v>
      </c>
      <c r="E44" s="168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19" workbookViewId="0">
      <selection activeCell="C7" sqref="C7"/>
    </sheetView>
  </sheetViews>
  <sheetFormatPr defaultColWidth="9" defaultRowHeight="12.75" customHeight="1" outlineLevelCol="2"/>
  <cols>
    <col min="1" max="1" width="44.8571428571429" style="29" customWidth="1"/>
    <col min="2" max="2" width="29.8571428571429" style="29" customWidth="1"/>
    <col min="3" max="3" width="31.2952380952381" style="29" customWidth="1"/>
  </cols>
  <sheetData>
    <row r="1" ht="24.75" customHeight="1" spans="1:1">
      <c r="A1" s="43" t="s">
        <v>27</v>
      </c>
    </row>
    <row r="2" ht="24.75" customHeight="1" spans="1:2">
      <c r="A2" s="31" t="s">
        <v>79</v>
      </c>
      <c r="B2" s="31"/>
    </row>
    <row r="3" ht="24.75" customHeight="1" spans="1:2">
      <c r="A3" s="146"/>
      <c r="B3" s="147"/>
    </row>
    <row r="4" ht="24" customHeight="1" spans="1:2">
      <c r="A4" s="148" t="s">
        <v>32</v>
      </c>
      <c r="B4" s="149" t="s">
        <v>33</v>
      </c>
    </row>
    <row r="5" s="28" customFormat="1" ht="24.75" customHeight="1" spans="1:3">
      <c r="A5" s="150" t="s">
        <v>34</v>
      </c>
      <c r="B5" s="151">
        <f>SUM(B6:B11)</f>
        <v>9414.98</v>
      </c>
      <c r="C5" s="39"/>
    </row>
    <row r="6" ht="24.75" customHeight="1" spans="1:2">
      <c r="A6" s="150" t="s">
        <v>80</v>
      </c>
      <c r="B6" s="151">
        <v>9414.98</v>
      </c>
    </row>
    <row r="7" ht="24.75" customHeight="1" spans="1:2">
      <c r="A7" s="150" t="s">
        <v>81</v>
      </c>
      <c r="B7" s="151"/>
    </row>
    <row r="8" ht="24.75" customHeight="1" spans="1:2">
      <c r="A8" s="150" t="s">
        <v>82</v>
      </c>
      <c r="B8" s="151"/>
    </row>
    <row r="9" ht="24.75" customHeight="1" spans="1:2">
      <c r="A9" s="150" t="s">
        <v>83</v>
      </c>
      <c r="B9" s="151"/>
    </row>
    <row r="10" ht="24.75" customHeight="1" spans="1:2">
      <c r="A10" s="150" t="s">
        <v>84</v>
      </c>
      <c r="B10" s="151"/>
    </row>
    <row r="11" ht="24.75" customHeight="1" spans="1:2">
      <c r="A11" s="150" t="s">
        <v>85</v>
      </c>
      <c r="B11" s="151"/>
    </row>
    <row r="12" ht="24.75" customHeight="1" spans="1:2">
      <c r="A12" s="150" t="s">
        <v>36</v>
      </c>
      <c r="B12" s="151">
        <v>0</v>
      </c>
    </row>
    <row r="13" ht="24.75" customHeight="1" spans="1:2">
      <c r="A13" s="150" t="s">
        <v>38</v>
      </c>
      <c r="B13" s="151">
        <v>0</v>
      </c>
    </row>
    <row r="14" ht="24.75" customHeight="1" spans="1:2">
      <c r="A14" s="150" t="s">
        <v>40</v>
      </c>
      <c r="B14" s="151">
        <v>0</v>
      </c>
    </row>
    <row r="15" ht="24.75" customHeight="1" spans="1:2">
      <c r="A15" s="150" t="s">
        <v>42</v>
      </c>
      <c r="B15" s="151">
        <v>0</v>
      </c>
    </row>
    <row r="16" ht="24.75" customHeight="1" spans="1:2">
      <c r="A16" s="150" t="s">
        <v>44</v>
      </c>
      <c r="B16" s="151">
        <v>0</v>
      </c>
    </row>
    <row r="17" ht="24.75" customHeight="1" spans="1:2">
      <c r="A17" s="150" t="s">
        <v>46</v>
      </c>
      <c r="B17" s="151">
        <v>0</v>
      </c>
    </row>
    <row r="18" ht="24.75" customHeight="1" spans="1:2">
      <c r="A18" s="150" t="s">
        <v>48</v>
      </c>
      <c r="B18" s="151">
        <v>0</v>
      </c>
    </row>
    <row r="19" ht="24.75" customHeight="1" spans="1:2">
      <c r="A19" s="150" t="s">
        <v>50</v>
      </c>
      <c r="B19" s="151">
        <v>0</v>
      </c>
    </row>
    <row r="20" ht="24.75" customHeight="1" spans="1:2">
      <c r="A20" s="150" t="s">
        <v>86</v>
      </c>
      <c r="B20" s="151">
        <f>SUM(B5,B12:B19)</f>
        <v>9414.98</v>
      </c>
    </row>
    <row r="21" ht="24.75" customHeight="1" spans="1:2">
      <c r="A21" s="150" t="s">
        <v>87</v>
      </c>
      <c r="B21" s="151">
        <v>0</v>
      </c>
    </row>
    <row r="22" ht="24.75" customHeight="1" spans="1:2">
      <c r="A22" s="150" t="s">
        <v>87</v>
      </c>
      <c r="B22" s="151">
        <v>0</v>
      </c>
    </row>
    <row r="23" ht="24.75" customHeight="1" spans="1:2">
      <c r="A23" s="150" t="s">
        <v>87</v>
      </c>
      <c r="B23" s="151">
        <v>0</v>
      </c>
    </row>
    <row r="24" ht="24.75" customHeight="1" spans="1:2">
      <c r="A24" s="150" t="s">
        <v>87</v>
      </c>
      <c r="B24" s="151">
        <v>0</v>
      </c>
    </row>
    <row r="25" ht="24.75" customHeight="1" spans="1:2">
      <c r="A25" s="150" t="s">
        <v>87</v>
      </c>
      <c r="B25" s="151">
        <v>0</v>
      </c>
    </row>
    <row r="26" ht="24.75" customHeight="1" spans="1:2">
      <c r="A26" s="150" t="s">
        <v>74</v>
      </c>
      <c r="B26" s="151">
        <f>SUM(B27,B31,B32)</f>
        <v>0</v>
      </c>
    </row>
    <row r="27" ht="24.75" customHeight="1" spans="1:2">
      <c r="A27" s="150" t="s">
        <v>88</v>
      </c>
      <c r="B27" s="151">
        <f>SUM(B28:B30)</f>
        <v>0</v>
      </c>
    </row>
    <row r="28" ht="24.75" customHeight="1" spans="1:2">
      <c r="A28" s="150" t="s">
        <v>89</v>
      </c>
      <c r="B28" s="151"/>
    </row>
    <row r="29" ht="24.75" customHeight="1" spans="1:2">
      <c r="A29" s="150" t="s">
        <v>90</v>
      </c>
      <c r="B29" s="151">
        <v>0</v>
      </c>
    </row>
    <row r="30" ht="24.75" customHeight="1" spans="1:2">
      <c r="A30" s="150" t="s">
        <v>91</v>
      </c>
      <c r="B30" s="151">
        <v>0</v>
      </c>
    </row>
    <row r="31" ht="24.75" customHeight="1" spans="1:2">
      <c r="A31" s="150" t="s">
        <v>92</v>
      </c>
      <c r="B31" s="151">
        <v>0</v>
      </c>
    </row>
    <row r="32" ht="24.75" customHeight="1" spans="1:2">
      <c r="A32" s="150" t="s">
        <v>93</v>
      </c>
      <c r="B32" s="151">
        <v>0</v>
      </c>
    </row>
    <row r="33" ht="24.75" customHeight="1" spans="1:2">
      <c r="A33" s="150" t="s">
        <v>76</v>
      </c>
      <c r="B33" s="151">
        <f>SUM(B34,B38)</f>
        <v>0</v>
      </c>
    </row>
    <row r="34" ht="24.75" customHeight="1" spans="1:2">
      <c r="A34" s="150" t="s">
        <v>94</v>
      </c>
      <c r="B34" s="151">
        <f>SUM(B35:B37)</f>
        <v>0</v>
      </c>
    </row>
    <row r="35" ht="24.75" customHeight="1" spans="1:2">
      <c r="A35" s="150" t="s">
        <v>95</v>
      </c>
      <c r="B35" s="151">
        <v>0</v>
      </c>
    </row>
    <row r="36" ht="24.75" customHeight="1" spans="1:2">
      <c r="A36" s="150" t="s">
        <v>96</v>
      </c>
      <c r="B36" s="151">
        <v>0</v>
      </c>
    </row>
    <row r="37" ht="24.75" customHeight="1" spans="1:2">
      <c r="A37" s="150" t="s">
        <v>97</v>
      </c>
      <c r="B37" s="151">
        <v>0</v>
      </c>
    </row>
    <row r="38" ht="24.75" customHeight="1" spans="1:2">
      <c r="A38" s="150" t="s">
        <v>98</v>
      </c>
      <c r="B38" s="151">
        <v>0</v>
      </c>
    </row>
    <row r="39" ht="24.75" customHeight="1" spans="1:2">
      <c r="A39" s="150" t="s">
        <v>99</v>
      </c>
      <c r="B39" s="151">
        <f>SUM(B20,B26,B33)</f>
        <v>9414.98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showGridLines="0" showZeros="0" topLeftCell="A29" workbookViewId="0">
      <selection activeCell="B7" sqref="B7:D43"/>
    </sheetView>
  </sheetViews>
  <sheetFormatPr defaultColWidth="9" defaultRowHeight="12.75" customHeight="1" outlineLevelCol="6"/>
  <cols>
    <col min="1" max="1" width="34.1333333333333" style="29" customWidth="1"/>
    <col min="2" max="4" width="17.2952380952381" style="29" customWidth="1"/>
    <col min="5" max="5" width="15.1333333333333" style="29" customWidth="1"/>
    <col min="6" max="7" width="6.85714285714286" style="29" customWidth="1"/>
  </cols>
  <sheetData>
    <row r="1" ht="24.75" customHeight="1" spans="1:1">
      <c r="A1" s="43" t="s">
        <v>27</v>
      </c>
    </row>
    <row r="2" ht="24.75" customHeight="1" spans="1:5">
      <c r="A2" s="131" t="s">
        <v>100</v>
      </c>
      <c r="B2" s="131"/>
      <c r="C2" s="131"/>
      <c r="D2" s="131"/>
      <c r="E2" s="131"/>
    </row>
    <row r="3" ht="24.75" customHeight="1" spans="1:5">
      <c r="A3" s="121"/>
      <c r="B3" s="121"/>
      <c r="E3" s="32" t="s">
        <v>29</v>
      </c>
    </row>
    <row r="4" ht="24.75" customHeight="1" spans="1:5">
      <c r="A4" s="45" t="s">
        <v>101</v>
      </c>
      <c r="B4" s="45" t="s">
        <v>102</v>
      </c>
      <c r="C4" s="46" t="s">
        <v>103</v>
      </c>
      <c r="D4" s="47" t="s">
        <v>104</v>
      </c>
      <c r="E4" s="132" t="s">
        <v>105</v>
      </c>
    </row>
    <row r="5" ht="24.75" customHeight="1" spans="1:5">
      <c r="A5" s="45" t="s">
        <v>106</v>
      </c>
      <c r="B5" s="45">
        <v>1</v>
      </c>
      <c r="C5" s="46">
        <v>2</v>
      </c>
      <c r="D5" s="47">
        <v>3</v>
      </c>
      <c r="E5" s="133">
        <v>4</v>
      </c>
    </row>
    <row r="6" s="28" customFormat="1" ht="29.25" customHeight="1" spans="1:7">
      <c r="A6" s="134" t="s">
        <v>107</v>
      </c>
      <c r="B6" s="54">
        <f>SUM(C6:E6)</f>
        <v>9414.98</v>
      </c>
      <c r="C6" s="135">
        <f>C7+C12+C41</f>
        <v>5120.32</v>
      </c>
      <c r="D6" s="135">
        <f>D7+D12+D41</f>
        <v>4294.66</v>
      </c>
      <c r="E6" s="136"/>
      <c r="F6" s="39"/>
      <c r="G6" s="39"/>
    </row>
    <row r="7" ht="29.25" customHeight="1" spans="1:5">
      <c r="A7" s="137" t="s">
        <v>108</v>
      </c>
      <c r="B7" s="90">
        <f>C7+D7+E7</f>
        <v>348.17</v>
      </c>
      <c r="C7" s="91">
        <f>C8+C10</f>
        <v>348.17</v>
      </c>
      <c r="D7" s="90">
        <v>0</v>
      </c>
      <c r="E7" s="136"/>
    </row>
    <row r="8" ht="29.25" customHeight="1" spans="1:5">
      <c r="A8" s="137" t="s">
        <v>109</v>
      </c>
      <c r="B8" s="93">
        <f>C8+D8+E8</f>
        <v>325.73</v>
      </c>
      <c r="C8" s="90">
        <v>325.73</v>
      </c>
      <c r="D8" s="90"/>
      <c r="E8" s="136"/>
    </row>
    <row r="9" ht="29.25" customHeight="1" spans="1:5">
      <c r="A9" s="138" t="s">
        <v>110</v>
      </c>
      <c r="B9" s="93">
        <v>297.25</v>
      </c>
      <c r="C9" s="96">
        <v>325.73</v>
      </c>
      <c r="D9" s="139"/>
      <c r="E9" s="140"/>
    </row>
    <row r="10" ht="29.25" customHeight="1" spans="1:5">
      <c r="A10" s="137" t="s">
        <v>111</v>
      </c>
      <c r="B10" s="93">
        <f>C10+D10+E10</f>
        <v>22.44</v>
      </c>
      <c r="C10" s="97">
        <f>C11</f>
        <v>22.44</v>
      </c>
      <c r="D10" s="93"/>
      <c r="E10" s="140"/>
    </row>
    <row r="11" ht="29.25" customHeight="1" spans="1:5">
      <c r="A11" s="138" t="s">
        <v>112</v>
      </c>
      <c r="B11" s="93">
        <f>C11+D11+E11</f>
        <v>22.44</v>
      </c>
      <c r="C11" s="98">
        <v>22.44</v>
      </c>
      <c r="D11" s="141"/>
      <c r="E11" s="140"/>
    </row>
    <row r="12" ht="29.25" customHeight="1" spans="1:5">
      <c r="A12" s="137" t="s">
        <v>113</v>
      </c>
      <c r="B12" s="93">
        <f>C12+D12+E12</f>
        <v>8827.12</v>
      </c>
      <c r="C12" s="99">
        <f>+C13+C15+C19+C23+C31+C33+C37+C39</f>
        <v>4532.46</v>
      </c>
      <c r="D12" s="99">
        <f>+D13+D15+D19+D23+D31+D33+D37+D39</f>
        <v>4294.66</v>
      </c>
      <c r="E12" s="140"/>
    </row>
    <row r="13" ht="29.25" customHeight="1" spans="1:5">
      <c r="A13" s="142" t="s">
        <v>114</v>
      </c>
      <c r="B13" s="93">
        <f>C13+D13+E13</f>
        <v>1015.08</v>
      </c>
      <c r="C13" s="100">
        <v>365.69</v>
      </c>
      <c r="D13" s="93">
        <v>649.39</v>
      </c>
      <c r="E13" s="136"/>
    </row>
    <row r="14" ht="29.25" customHeight="1" spans="1:5">
      <c r="A14" s="143" t="s">
        <v>115</v>
      </c>
      <c r="B14" s="99">
        <f>C14+D14+E14</f>
        <v>1015.08</v>
      </c>
      <c r="C14" s="101">
        <v>365.69</v>
      </c>
      <c r="D14" s="141">
        <v>649.39</v>
      </c>
      <c r="E14" s="140"/>
    </row>
    <row r="15" ht="29.25" customHeight="1" spans="1:5">
      <c r="A15" s="89" t="s">
        <v>116</v>
      </c>
      <c r="B15" s="93">
        <f>B16+B17+B18</f>
        <v>1642.37</v>
      </c>
      <c r="C15" s="100">
        <f>C16+C17+C18</f>
        <v>1326</v>
      </c>
      <c r="D15" s="100">
        <f>D16+D17+D18</f>
        <v>453.37</v>
      </c>
      <c r="E15" s="136"/>
    </row>
    <row r="16" ht="29.25" customHeight="1" spans="1:5">
      <c r="A16" s="95" t="s">
        <v>117</v>
      </c>
      <c r="B16" s="93">
        <f>C16+D16+E16</f>
        <v>881.44</v>
      </c>
      <c r="C16" s="101">
        <v>738</v>
      </c>
      <c r="D16" s="141">
        <v>143.44</v>
      </c>
      <c r="E16" s="136"/>
    </row>
    <row r="17" ht="29.25" customHeight="1" spans="1:5">
      <c r="A17" s="144" t="s">
        <v>118</v>
      </c>
      <c r="B17" s="90">
        <f>C17+D17+E17</f>
        <v>760.93</v>
      </c>
      <c r="C17" s="102">
        <v>588</v>
      </c>
      <c r="D17" s="141">
        <v>172.93</v>
      </c>
      <c r="E17" s="140"/>
    </row>
    <row r="18" ht="29.25" customHeight="1" spans="1:5">
      <c r="A18" s="143" t="s">
        <v>119</v>
      </c>
      <c r="B18" s="93"/>
      <c r="C18" s="102"/>
      <c r="D18" s="101">
        <v>137</v>
      </c>
      <c r="E18" s="140"/>
    </row>
    <row r="19" ht="29.25" customHeight="1" spans="1:5">
      <c r="A19" s="142" t="s">
        <v>120</v>
      </c>
      <c r="B19" s="93">
        <f>C19+D19+E19</f>
        <v>2694.59</v>
      </c>
      <c r="C19" s="100">
        <f>C20+C21+C22</f>
        <v>1978.77</v>
      </c>
      <c r="D19" s="100">
        <f>D20+D21+D22</f>
        <v>715.82</v>
      </c>
      <c r="E19" s="140"/>
    </row>
    <row r="20" ht="29.25" customHeight="1" spans="1:5">
      <c r="A20" s="145" t="s">
        <v>121</v>
      </c>
      <c r="B20" s="93">
        <f>C20+D20+E20</f>
        <v>173.11</v>
      </c>
      <c r="C20" s="101">
        <v>168.11</v>
      </c>
      <c r="D20" s="139">
        <v>5</v>
      </c>
      <c r="E20" s="140"/>
    </row>
    <row r="21" ht="29.25" customHeight="1" spans="1:5">
      <c r="A21" s="145" t="s">
        <v>122</v>
      </c>
      <c r="B21" s="93">
        <f>C21+D21+E21</f>
        <v>1914.16</v>
      </c>
      <c r="C21" s="101">
        <v>1810.66</v>
      </c>
      <c r="D21" s="141">
        <v>103.5</v>
      </c>
      <c r="E21" s="140"/>
    </row>
    <row r="22" ht="29.25" customHeight="1" spans="1:5">
      <c r="A22" s="145" t="s">
        <v>123</v>
      </c>
      <c r="B22" s="93">
        <f>C22+D22+E22</f>
        <v>607.32</v>
      </c>
      <c r="C22" s="103"/>
      <c r="D22" s="141">
        <v>607.32</v>
      </c>
      <c r="E22" s="136"/>
    </row>
    <row r="23" ht="29.25" customHeight="1" spans="1:5">
      <c r="A23" s="142" t="s">
        <v>124</v>
      </c>
      <c r="B23" s="91">
        <f>B24+B25+B26+B27+B28+B29+B30</f>
        <v>2403.62</v>
      </c>
      <c r="C23" s="91">
        <f>C24+C25+C26+C27+C28+C29+C30</f>
        <v>616.22</v>
      </c>
      <c r="D23" s="91">
        <f>D24+D25+D26+D27+D28+D29+D30</f>
        <v>1787.4</v>
      </c>
      <c r="E23" s="136"/>
    </row>
    <row r="24" ht="29.25" customHeight="1" spans="1:5">
      <c r="A24" s="145" t="s">
        <v>125</v>
      </c>
      <c r="B24" s="93">
        <f t="shared" ref="B24:B30" si="0">C24+D24+E24</f>
        <v>278.29</v>
      </c>
      <c r="C24" s="104">
        <v>228.29</v>
      </c>
      <c r="D24" s="141">
        <v>50</v>
      </c>
      <c r="E24" s="140"/>
    </row>
    <row r="25" ht="29.25" customHeight="1" spans="1:5">
      <c r="A25" s="145" t="s">
        <v>126</v>
      </c>
      <c r="B25" s="93">
        <f t="shared" si="0"/>
        <v>126.55</v>
      </c>
      <c r="C25" s="104">
        <v>94.55</v>
      </c>
      <c r="D25" s="141">
        <v>32</v>
      </c>
      <c r="E25" s="140"/>
    </row>
    <row r="26" ht="29.25" customHeight="1" spans="1:5">
      <c r="A26" s="145" t="s">
        <v>127</v>
      </c>
      <c r="B26" s="93">
        <f t="shared" si="0"/>
        <v>365.38</v>
      </c>
      <c r="C26" s="104">
        <v>293.38</v>
      </c>
      <c r="D26" s="141">
        <v>72</v>
      </c>
      <c r="E26" s="140"/>
    </row>
    <row r="27" ht="29.25" customHeight="1" spans="1:5">
      <c r="A27" s="145" t="s">
        <v>128</v>
      </c>
      <c r="B27" s="93">
        <f t="shared" si="0"/>
        <v>56.4</v>
      </c>
      <c r="C27" s="104"/>
      <c r="D27" s="141">
        <v>56.4</v>
      </c>
      <c r="E27" s="136"/>
    </row>
    <row r="28" ht="27" customHeight="1" spans="1:5">
      <c r="A28" s="145" t="s">
        <v>129</v>
      </c>
      <c r="B28" s="93">
        <f t="shared" si="0"/>
        <v>17</v>
      </c>
      <c r="C28" s="104"/>
      <c r="D28" s="141">
        <v>17</v>
      </c>
      <c r="E28" s="136"/>
    </row>
    <row r="29" ht="27" customHeight="1" spans="1:5">
      <c r="A29" s="145" t="s">
        <v>130</v>
      </c>
      <c r="B29" s="93">
        <f t="shared" si="0"/>
        <v>1500</v>
      </c>
      <c r="C29" s="104"/>
      <c r="D29" s="141">
        <v>1500</v>
      </c>
      <c r="E29" s="140"/>
    </row>
    <row r="30" ht="27" customHeight="1" spans="1:5">
      <c r="A30" s="145" t="s">
        <v>131</v>
      </c>
      <c r="B30" s="93">
        <f t="shared" si="0"/>
        <v>60</v>
      </c>
      <c r="C30" s="104"/>
      <c r="D30" s="141">
        <v>60</v>
      </c>
      <c r="E30" s="140"/>
    </row>
    <row r="31" ht="27" customHeight="1" spans="1:5">
      <c r="A31" s="142" t="s">
        <v>132</v>
      </c>
      <c r="B31" s="93">
        <f t="shared" ref="B31:B43" si="1">C31+D31+E31</f>
        <v>400.57</v>
      </c>
      <c r="C31" s="105"/>
      <c r="D31" s="93">
        <v>400.57</v>
      </c>
      <c r="E31" s="140"/>
    </row>
    <row r="32" ht="27" customHeight="1" spans="1:5">
      <c r="A32" s="145" t="s">
        <v>133</v>
      </c>
      <c r="B32" s="93">
        <f t="shared" si="1"/>
        <v>400.57</v>
      </c>
      <c r="C32" s="104"/>
      <c r="D32" s="141">
        <v>400.57</v>
      </c>
      <c r="E32" s="140"/>
    </row>
    <row r="33" ht="27" customHeight="1" spans="1:5">
      <c r="A33" s="142" t="s">
        <v>134</v>
      </c>
      <c r="B33" s="93">
        <f t="shared" si="1"/>
        <v>245.78</v>
      </c>
      <c r="C33" s="105">
        <f>C34+C35+C36</f>
        <v>245.78</v>
      </c>
      <c r="D33" s="93"/>
      <c r="E33" s="140"/>
    </row>
    <row r="34" ht="27" customHeight="1" spans="1:5">
      <c r="A34" s="145" t="s">
        <v>135</v>
      </c>
      <c r="B34" s="93">
        <f t="shared" si="1"/>
        <v>29.13</v>
      </c>
      <c r="C34" s="104">
        <v>29.13</v>
      </c>
      <c r="D34" s="141"/>
      <c r="E34" s="140"/>
    </row>
    <row r="35" ht="27" customHeight="1" spans="1:5">
      <c r="A35" s="145" t="s">
        <v>136</v>
      </c>
      <c r="B35" s="93">
        <f t="shared" si="1"/>
        <v>166.52</v>
      </c>
      <c r="C35" s="104">
        <v>166.52</v>
      </c>
      <c r="D35" s="141"/>
      <c r="E35" s="140"/>
    </row>
    <row r="36" ht="27" customHeight="1" spans="1:5">
      <c r="A36" s="145" t="s">
        <v>137</v>
      </c>
      <c r="B36" s="93">
        <f t="shared" si="1"/>
        <v>50.13</v>
      </c>
      <c r="C36" s="104">
        <v>50.13</v>
      </c>
      <c r="D36" s="141"/>
      <c r="E36" s="140"/>
    </row>
    <row r="37" ht="27" customHeight="1" spans="1:5">
      <c r="A37" s="142" t="s">
        <v>138</v>
      </c>
      <c r="B37" s="93">
        <f t="shared" si="1"/>
        <v>34.1</v>
      </c>
      <c r="C37" s="105"/>
      <c r="D37" s="93">
        <v>34.1</v>
      </c>
      <c r="E37" s="140"/>
    </row>
    <row r="38" ht="27" customHeight="1" spans="1:5">
      <c r="A38" s="138" t="s">
        <v>139</v>
      </c>
      <c r="B38" s="93">
        <f t="shared" si="1"/>
        <v>34.1</v>
      </c>
      <c r="C38" s="106"/>
      <c r="D38" s="141">
        <v>34.1</v>
      </c>
      <c r="E38" s="140"/>
    </row>
    <row r="39" ht="27" customHeight="1" spans="1:5">
      <c r="A39" s="142" t="s">
        <v>140</v>
      </c>
      <c r="B39" s="93">
        <f t="shared" si="1"/>
        <v>254.01</v>
      </c>
      <c r="C39" s="105"/>
      <c r="D39" s="93">
        <v>254.01</v>
      </c>
      <c r="E39" s="140"/>
    </row>
    <row r="40" ht="27" customHeight="1" spans="1:5">
      <c r="A40" s="138" t="s">
        <v>141</v>
      </c>
      <c r="B40" s="93">
        <f t="shared" si="1"/>
        <v>254.01</v>
      </c>
      <c r="C40" s="106"/>
      <c r="D40" s="141">
        <v>254.01</v>
      </c>
      <c r="E40" s="140"/>
    </row>
    <row r="41" ht="27" customHeight="1" spans="1:5">
      <c r="A41" s="137" t="s">
        <v>142</v>
      </c>
      <c r="B41" s="93">
        <f t="shared" si="1"/>
        <v>239.69</v>
      </c>
      <c r="C41" s="107">
        <v>239.69</v>
      </c>
      <c r="D41" s="93"/>
      <c r="E41" s="140"/>
    </row>
    <row r="42" ht="27" customHeight="1" spans="1:5">
      <c r="A42" s="137" t="s">
        <v>143</v>
      </c>
      <c r="B42" s="93">
        <f t="shared" si="1"/>
        <v>239.69</v>
      </c>
      <c r="C42" s="107">
        <v>239.69</v>
      </c>
      <c r="D42" s="93"/>
      <c r="E42" s="140"/>
    </row>
    <row r="43" ht="27" customHeight="1" spans="1:5">
      <c r="A43" s="138" t="s">
        <v>144</v>
      </c>
      <c r="B43" s="93">
        <f t="shared" si="1"/>
        <v>239.69</v>
      </c>
      <c r="C43" s="106">
        <v>239.69</v>
      </c>
      <c r="D43" s="141"/>
      <c r="E43" s="14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topLeftCell="A17" workbookViewId="0">
      <selection activeCell="B43" sqref="B43"/>
    </sheetView>
  </sheetViews>
  <sheetFormatPr defaultColWidth="9" defaultRowHeight="12.75" customHeight="1"/>
  <cols>
    <col min="1" max="1" width="33.1333333333333" style="29" customWidth="1"/>
    <col min="2" max="2" width="24.5714285714286" style="29" customWidth="1"/>
    <col min="3" max="3" width="29" style="29" customWidth="1"/>
    <col min="4" max="4" width="22.5714285714286" style="29" customWidth="1"/>
    <col min="5" max="98" width="9" style="29" customWidth="1"/>
  </cols>
  <sheetData>
    <row r="1" ht="25.5" customHeight="1" spans="1:97">
      <c r="A1" s="114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</row>
    <row r="2" ht="25.5" customHeight="1" spans="1:97">
      <c r="A2" s="115" t="s">
        <v>145</v>
      </c>
      <c r="B2" s="115"/>
      <c r="C2" s="115"/>
      <c r="D2" s="115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</row>
    <row r="3" ht="16.5" customHeight="1" spans="2:97">
      <c r="B3" s="117"/>
      <c r="C3" s="118"/>
      <c r="D3" s="32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</row>
    <row r="4" ht="16.5" customHeight="1" spans="1:97">
      <c r="A4" s="45" t="s">
        <v>146</v>
      </c>
      <c r="B4" s="47"/>
      <c r="C4" s="120" t="s">
        <v>147</v>
      </c>
      <c r="D4" s="120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</row>
    <row r="5" ht="16.5" customHeight="1" spans="1:97">
      <c r="A5" s="45" t="s">
        <v>32</v>
      </c>
      <c r="B5" s="46" t="s">
        <v>33</v>
      </c>
      <c r="C5" s="74" t="s">
        <v>32</v>
      </c>
      <c r="D5" s="121" t="s">
        <v>107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</row>
    <row r="6" s="28" customFormat="1" ht="16.5" customHeight="1" spans="1:98">
      <c r="A6" s="122" t="s">
        <v>148</v>
      </c>
      <c r="B6" s="123">
        <f>SUM(B7:B9)</f>
        <v>9414.98</v>
      </c>
      <c r="C6" s="124" t="s">
        <v>149</v>
      </c>
      <c r="D6" s="125">
        <f>SUM(D7:D34)</f>
        <v>9414.98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39"/>
    </row>
    <row r="7" s="28" customFormat="1" ht="16.5" customHeight="1" spans="1:98">
      <c r="A7" s="122" t="s">
        <v>150</v>
      </c>
      <c r="B7" s="123">
        <v>9414.98</v>
      </c>
      <c r="C7" s="124" t="s">
        <v>151</v>
      </c>
      <c r="D7" s="125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39"/>
    </row>
    <row r="8" s="28" customFormat="1" ht="16.5" customHeight="1" spans="1:98">
      <c r="A8" s="122" t="s">
        <v>152</v>
      </c>
      <c r="B8" s="123">
        <v>0</v>
      </c>
      <c r="C8" s="124" t="s">
        <v>153</v>
      </c>
      <c r="D8" s="125">
        <v>0</v>
      </c>
      <c r="E8" s="126">
        <v>0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39"/>
    </row>
    <row r="9" s="28" customFormat="1" ht="16.5" customHeight="1" spans="1:98">
      <c r="A9" s="122" t="s">
        <v>154</v>
      </c>
      <c r="B9" s="123"/>
      <c r="C9" s="124" t="s">
        <v>155</v>
      </c>
      <c r="D9" s="125">
        <v>0</v>
      </c>
      <c r="E9" s="126">
        <v>0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39"/>
    </row>
    <row r="10" s="28" customFormat="1" ht="16.5" customHeight="1" spans="1:98">
      <c r="A10" s="122"/>
      <c r="B10" s="127"/>
      <c r="C10" s="124" t="s">
        <v>156</v>
      </c>
      <c r="D10" s="125">
        <v>0</v>
      </c>
      <c r="E10" s="126">
        <v>0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39"/>
    </row>
    <row r="11" s="28" customFormat="1" ht="16.5" customHeight="1" spans="1:98">
      <c r="A11" s="122"/>
      <c r="B11" s="127"/>
      <c r="C11" s="124" t="s">
        <v>157</v>
      </c>
      <c r="D11" s="125">
        <v>0</v>
      </c>
      <c r="E11" s="126">
        <v>0</v>
      </c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39"/>
    </row>
    <row r="12" s="28" customFormat="1" ht="16.5" customHeight="1" spans="1:98">
      <c r="A12" s="122"/>
      <c r="B12" s="127"/>
      <c r="C12" s="124" t="s">
        <v>158</v>
      </c>
      <c r="D12" s="125">
        <v>0</v>
      </c>
      <c r="E12" s="126">
        <v>0</v>
      </c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39"/>
    </row>
    <row r="13" s="28" customFormat="1" ht="16.5" customHeight="1" spans="1:98">
      <c r="A13" s="128"/>
      <c r="B13" s="123"/>
      <c r="C13" s="124" t="s">
        <v>159</v>
      </c>
      <c r="D13" s="125">
        <v>0</v>
      </c>
      <c r="E13" s="126">
        <v>0</v>
      </c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39"/>
    </row>
    <row r="14" s="28" customFormat="1" ht="16.5" customHeight="1" spans="1:98">
      <c r="A14" s="128"/>
      <c r="B14" s="129"/>
      <c r="C14" s="124" t="s">
        <v>160</v>
      </c>
      <c r="D14" s="125">
        <v>348.17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39"/>
    </row>
    <row r="15" s="28" customFormat="1" ht="16.5" customHeight="1" spans="1:98">
      <c r="A15" s="128"/>
      <c r="B15" s="123"/>
      <c r="C15" s="124" t="s">
        <v>161</v>
      </c>
      <c r="D15" s="125">
        <v>0</v>
      </c>
      <c r="E15" s="126">
        <v>0</v>
      </c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39"/>
    </row>
    <row r="16" s="28" customFormat="1" ht="16.5" customHeight="1" spans="1:98">
      <c r="A16" s="128"/>
      <c r="B16" s="123"/>
      <c r="C16" s="124" t="s">
        <v>162</v>
      </c>
      <c r="D16" s="125">
        <v>8827.12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39"/>
    </row>
    <row r="17" s="28" customFormat="1" ht="16.5" customHeight="1" spans="1:98">
      <c r="A17" s="128"/>
      <c r="B17" s="123"/>
      <c r="C17" s="124" t="s">
        <v>163</v>
      </c>
      <c r="D17" s="125">
        <v>0</v>
      </c>
      <c r="E17" s="126">
        <v>0</v>
      </c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39"/>
    </row>
    <row r="18" s="28" customFormat="1" ht="16.5" customHeight="1" spans="1:98">
      <c r="A18" s="128"/>
      <c r="B18" s="123"/>
      <c r="C18" s="124" t="s">
        <v>164</v>
      </c>
      <c r="D18" s="125">
        <v>0</v>
      </c>
      <c r="E18" s="126">
        <v>0</v>
      </c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39"/>
    </row>
    <row r="19" s="28" customFormat="1" ht="16.5" customHeight="1" spans="1:98">
      <c r="A19" s="128"/>
      <c r="B19" s="123"/>
      <c r="C19" s="124" t="s">
        <v>165</v>
      </c>
      <c r="D19" s="125">
        <v>0</v>
      </c>
      <c r="E19" s="126">
        <v>0</v>
      </c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39"/>
    </row>
    <row r="20" s="28" customFormat="1" ht="16.5" customHeight="1" spans="1:98">
      <c r="A20" s="128"/>
      <c r="B20" s="123"/>
      <c r="C20" s="124" t="s">
        <v>166</v>
      </c>
      <c r="D20" s="125">
        <v>0</v>
      </c>
      <c r="E20" s="126">
        <v>0</v>
      </c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39"/>
    </row>
    <row r="21" s="28" customFormat="1" ht="16.5" customHeight="1" spans="1:98">
      <c r="A21" s="128"/>
      <c r="B21" s="123"/>
      <c r="C21" s="124" t="s">
        <v>167</v>
      </c>
      <c r="D21" s="125">
        <v>0</v>
      </c>
      <c r="E21" s="126">
        <v>0</v>
      </c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39"/>
    </row>
    <row r="22" s="28" customFormat="1" ht="16.5" customHeight="1" spans="1:98">
      <c r="A22" s="128"/>
      <c r="B22" s="123"/>
      <c r="C22" s="124" t="s">
        <v>168</v>
      </c>
      <c r="D22" s="125">
        <v>0</v>
      </c>
      <c r="E22" s="126">
        <v>0</v>
      </c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39"/>
    </row>
    <row r="23" s="28" customFormat="1" ht="16.5" customHeight="1" spans="1:98">
      <c r="A23" s="128"/>
      <c r="B23" s="123"/>
      <c r="C23" s="124" t="s">
        <v>169</v>
      </c>
      <c r="D23" s="125">
        <v>0</v>
      </c>
      <c r="E23" s="126">
        <v>0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39"/>
    </row>
    <row r="24" s="28" customFormat="1" ht="16.5" customHeight="1" spans="1:98">
      <c r="A24" s="128"/>
      <c r="B24" s="123"/>
      <c r="C24" s="124" t="s">
        <v>170</v>
      </c>
      <c r="D24" s="125">
        <v>0</v>
      </c>
      <c r="E24" s="126">
        <v>0</v>
      </c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39"/>
    </row>
    <row r="25" s="28" customFormat="1" ht="16.5" customHeight="1" spans="1:98">
      <c r="A25" s="128"/>
      <c r="B25" s="123"/>
      <c r="C25" s="124" t="s">
        <v>171</v>
      </c>
      <c r="D25" s="125">
        <v>0</v>
      </c>
      <c r="E25" s="126">
        <v>0</v>
      </c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39"/>
    </row>
    <row r="26" s="28" customFormat="1" ht="16.5" customHeight="1" spans="1:98">
      <c r="A26" s="128"/>
      <c r="B26" s="123"/>
      <c r="C26" s="124" t="s">
        <v>172</v>
      </c>
      <c r="D26" s="125">
        <v>239.69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39"/>
    </row>
    <row r="27" s="28" customFormat="1" ht="16.5" customHeight="1" spans="1:98">
      <c r="A27" s="128"/>
      <c r="B27" s="123"/>
      <c r="C27" s="124" t="s">
        <v>173</v>
      </c>
      <c r="D27" s="125">
        <v>0</v>
      </c>
      <c r="E27" s="126">
        <v>0</v>
      </c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39"/>
    </row>
    <row r="28" s="28" customFormat="1" ht="16.5" customHeight="1" spans="1:98">
      <c r="A28" s="128"/>
      <c r="B28" s="123"/>
      <c r="C28" s="124" t="s">
        <v>174</v>
      </c>
      <c r="D28" s="125">
        <v>0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39"/>
    </row>
    <row r="29" s="28" customFormat="1" ht="16.5" customHeight="1" spans="1:98">
      <c r="A29" s="128"/>
      <c r="B29" s="123"/>
      <c r="C29" s="130" t="s">
        <v>175</v>
      </c>
      <c r="D29" s="125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39"/>
    </row>
    <row r="30" s="28" customFormat="1" ht="16.5" customHeight="1" spans="1:98">
      <c r="A30" s="128"/>
      <c r="B30" s="123"/>
      <c r="C30" s="124" t="s">
        <v>176</v>
      </c>
      <c r="D30" s="125">
        <v>0</v>
      </c>
      <c r="E30" s="126">
        <v>0</v>
      </c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39"/>
    </row>
    <row r="31" s="28" customFormat="1" ht="16.5" customHeight="1" spans="1:98">
      <c r="A31" s="128"/>
      <c r="B31" s="123"/>
      <c r="C31" s="124" t="s">
        <v>177</v>
      </c>
      <c r="D31" s="125">
        <v>0</v>
      </c>
      <c r="E31" s="126">
        <v>0</v>
      </c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39"/>
    </row>
    <row r="32" s="28" customFormat="1" ht="16.5" customHeight="1" spans="1:98">
      <c r="A32" s="128"/>
      <c r="B32" s="123"/>
      <c r="C32" s="124" t="s">
        <v>178</v>
      </c>
      <c r="D32" s="125">
        <v>0</v>
      </c>
      <c r="E32" s="126">
        <v>0</v>
      </c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39"/>
    </row>
    <row r="33" s="28" customFormat="1" ht="16.5" customHeight="1" spans="1:98">
      <c r="A33" s="128"/>
      <c r="B33" s="123"/>
      <c r="C33" s="124" t="s">
        <v>179</v>
      </c>
      <c r="D33" s="125">
        <v>0</v>
      </c>
      <c r="E33" s="126">
        <v>0</v>
      </c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39"/>
    </row>
    <row r="34" s="28" customFormat="1" ht="16.5" customHeight="1" spans="1:98">
      <c r="A34" s="128"/>
      <c r="B34" s="123"/>
      <c r="C34" s="124" t="s">
        <v>180</v>
      </c>
      <c r="D34" s="125">
        <v>0</v>
      </c>
      <c r="E34" s="126">
        <v>0</v>
      </c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39"/>
    </row>
    <row r="35" ht="16.5" customHeight="1" spans="1:97">
      <c r="A35" s="120" t="s">
        <v>181</v>
      </c>
      <c r="B35" s="68">
        <f>B6</f>
        <v>9414.98</v>
      </c>
      <c r="C35" s="46" t="s">
        <v>182</v>
      </c>
      <c r="D35" s="125">
        <f>D6</f>
        <v>9414.98</v>
      </c>
      <c r="E35" s="32">
        <v>0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</row>
    <row r="36" customHeight="1" spans="5:5">
      <c r="E36" s="29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17" workbookViewId="0">
      <selection activeCell="G30" sqref="G30"/>
    </sheetView>
  </sheetViews>
  <sheetFormatPr defaultColWidth="9" defaultRowHeight="12.75" customHeight="1"/>
  <cols>
    <col min="1" max="1" width="41.8571428571429" style="29" customWidth="1"/>
    <col min="2" max="2" width="14.4285714285714" style="39" customWidth="1"/>
    <col min="3" max="11" width="14.2952380952381" style="29" customWidth="1"/>
    <col min="12" max="13" width="6.85714285714286" style="29" customWidth="1"/>
  </cols>
  <sheetData>
    <row r="1" ht="24.75" customHeight="1" spans="1:1">
      <c r="A1" s="43" t="s">
        <v>27</v>
      </c>
    </row>
    <row r="2" ht="24.75" customHeight="1" spans="1:11">
      <c r="A2" s="31" t="s">
        <v>183</v>
      </c>
      <c r="B2" s="108"/>
      <c r="C2" s="31"/>
      <c r="D2" s="31"/>
      <c r="E2" s="31"/>
      <c r="F2" s="31"/>
      <c r="G2" s="31"/>
      <c r="H2" s="31"/>
      <c r="I2" s="31"/>
      <c r="J2" s="31"/>
      <c r="K2" s="31"/>
    </row>
    <row r="3" ht="24.75" customHeight="1" spans="11:11">
      <c r="K3" s="32" t="s">
        <v>29</v>
      </c>
    </row>
    <row r="4" ht="24.75" customHeight="1" spans="1:11">
      <c r="A4" s="45" t="s">
        <v>184</v>
      </c>
      <c r="B4" s="109" t="s">
        <v>107</v>
      </c>
      <c r="C4" s="46" t="s">
        <v>185</v>
      </c>
      <c r="D4" s="46"/>
      <c r="E4" s="46"/>
      <c r="F4" s="46" t="s">
        <v>186</v>
      </c>
      <c r="G4" s="46"/>
      <c r="H4" s="46"/>
      <c r="I4" s="46" t="s">
        <v>187</v>
      </c>
      <c r="J4" s="46"/>
      <c r="K4" s="47"/>
    </row>
    <row r="5" ht="24.75" customHeight="1" spans="1:11">
      <c r="A5" s="45"/>
      <c r="B5" s="109"/>
      <c r="C5" s="46" t="s">
        <v>107</v>
      </c>
      <c r="D5" s="46" t="s">
        <v>103</v>
      </c>
      <c r="E5" s="46" t="s">
        <v>104</v>
      </c>
      <c r="F5" s="46" t="s">
        <v>107</v>
      </c>
      <c r="G5" s="46" t="s">
        <v>103</v>
      </c>
      <c r="H5" s="46" t="s">
        <v>104</v>
      </c>
      <c r="I5" s="74" t="s">
        <v>107</v>
      </c>
      <c r="J5" s="74" t="s">
        <v>103</v>
      </c>
      <c r="K5" s="75" t="s">
        <v>104</v>
      </c>
    </row>
    <row r="6" ht="24.75" customHeight="1" spans="1:11">
      <c r="A6" s="45" t="s">
        <v>106</v>
      </c>
      <c r="B6" s="109">
        <v>1</v>
      </c>
      <c r="C6" s="46">
        <v>2</v>
      </c>
      <c r="D6" s="46">
        <v>3</v>
      </c>
      <c r="E6" s="46">
        <v>4</v>
      </c>
      <c r="F6" s="46">
        <v>2</v>
      </c>
      <c r="G6" s="46">
        <v>3</v>
      </c>
      <c r="H6" s="46">
        <v>4</v>
      </c>
      <c r="I6" s="46">
        <v>2</v>
      </c>
      <c r="J6" s="46">
        <v>3</v>
      </c>
      <c r="K6" s="47">
        <v>4</v>
      </c>
    </row>
    <row r="7" s="28" customFormat="1" ht="24.75" customHeight="1" spans="1:13">
      <c r="A7" s="76" t="s">
        <v>107</v>
      </c>
      <c r="B7" s="86">
        <f t="shared" ref="B7:B25" si="0">C7+F7+I7</f>
        <v>9414.98</v>
      </c>
      <c r="C7" s="86">
        <f t="shared" ref="C7:C25" si="1">D7+E7</f>
        <v>9414.98</v>
      </c>
      <c r="D7" s="86">
        <f>SUM(D8:D25)</f>
        <v>5120.32</v>
      </c>
      <c r="E7" s="86">
        <f>SUM(E8:E25)</f>
        <v>4294.66</v>
      </c>
      <c r="F7" s="86">
        <f>G7+H7</f>
        <v>0</v>
      </c>
      <c r="G7" s="86">
        <v>0</v>
      </c>
      <c r="H7" s="86">
        <v>0</v>
      </c>
      <c r="I7" s="86">
        <f>J7+K7</f>
        <v>0</v>
      </c>
      <c r="J7" s="86">
        <v>0</v>
      </c>
      <c r="K7" s="87">
        <v>0</v>
      </c>
      <c r="L7" s="39"/>
      <c r="M7" s="39"/>
    </row>
    <row r="8" ht="24.75" customHeight="1" spans="1:11">
      <c r="A8" s="110" t="s">
        <v>188</v>
      </c>
      <c r="B8" s="111">
        <f t="shared" si="0"/>
        <v>4240.39</v>
      </c>
      <c r="C8" s="111">
        <f t="shared" si="1"/>
        <v>4240.39</v>
      </c>
      <c r="D8" s="112">
        <v>463.1</v>
      </c>
      <c r="E8" s="112">
        <v>3777.29</v>
      </c>
      <c r="F8" s="86">
        <f t="shared" ref="F8:F25" si="2">G8+H8</f>
        <v>0</v>
      </c>
      <c r="G8" s="86"/>
      <c r="H8" s="86"/>
      <c r="I8" s="86">
        <f t="shared" ref="I8:I25" si="3">J8+K8</f>
        <v>0</v>
      </c>
      <c r="J8" s="86"/>
      <c r="K8" s="87"/>
    </row>
    <row r="9" ht="24.75" customHeight="1" spans="1:11">
      <c r="A9" s="110" t="s">
        <v>189</v>
      </c>
      <c r="B9" s="111">
        <f t="shared" si="0"/>
        <v>916.44</v>
      </c>
      <c r="C9" s="111">
        <f t="shared" si="1"/>
        <v>916.44</v>
      </c>
      <c r="D9" s="112">
        <v>773</v>
      </c>
      <c r="E9" s="112">
        <v>143.44</v>
      </c>
      <c r="F9" s="86">
        <f t="shared" si="2"/>
        <v>0</v>
      </c>
      <c r="G9" s="113"/>
      <c r="H9" s="113"/>
      <c r="I9" s="86">
        <f t="shared" si="3"/>
        <v>0</v>
      </c>
      <c r="J9" s="113"/>
      <c r="K9" s="80"/>
    </row>
    <row r="10" ht="24.75" customHeight="1" spans="1:11">
      <c r="A10" s="110" t="s">
        <v>190</v>
      </c>
      <c r="B10" s="111">
        <f t="shared" si="0"/>
        <v>760.93</v>
      </c>
      <c r="C10" s="111">
        <f t="shared" si="1"/>
        <v>760.93</v>
      </c>
      <c r="D10" s="112">
        <v>588</v>
      </c>
      <c r="E10" s="112">
        <v>172.93</v>
      </c>
      <c r="F10" s="86">
        <f t="shared" si="2"/>
        <v>0</v>
      </c>
      <c r="G10" s="113"/>
      <c r="H10" s="113"/>
      <c r="I10" s="86">
        <f t="shared" si="3"/>
        <v>0</v>
      </c>
      <c r="J10" s="113"/>
      <c r="K10" s="80"/>
    </row>
    <row r="11" ht="24.75" customHeight="1" spans="1:11">
      <c r="A11" s="110" t="s">
        <v>191</v>
      </c>
      <c r="B11" s="111">
        <f t="shared" si="0"/>
        <v>367.22</v>
      </c>
      <c r="C11" s="111">
        <f t="shared" si="1"/>
        <v>367.22</v>
      </c>
      <c r="D11" s="112">
        <v>300.22</v>
      </c>
      <c r="E11" s="112">
        <v>67</v>
      </c>
      <c r="F11" s="86">
        <f t="shared" si="2"/>
        <v>0</v>
      </c>
      <c r="G11" s="113"/>
      <c r="H11" s="113"/>
      <c r="I11" s="86">
        <f t="shared" si="3"/>
        <v>0</v>
      </c>
      <c r="J11" s="113"/>
      <c r="K11" s="80"/>
    </row>
    <row r="12" ht="24.75" customHeight="1" spans="1:11">
      <c r="A12" s="110" t="s">
        <v>192</v>
      </c>
      <c r="B12" s="111">
        <f t="shared" si="0"/>
        <v>150.99</v>
      </c>
      <c r="C12" s="111">
        <f t="shared" si="1"/>
        <v>150.99</v>
      </c>
      <c r="D12" s="112">
        <v>118.99</v>
      </c>
      <c r="E12" s="112">
        <v>32</v>
      </c>
      <c r="F12" s="86">
        <f t="shared" si="2"/>
        <v>0</v>
      </c>
      <c r="G12" s="113"/>
      <c r="H12" s="113"/>
      <c r="I12" s="86">
        <f t="shared" si="3"/>
        <v>0</v>
      </c>
      <c r="J12" s="113"/>
      <c r="K12" s="80"/>
    </row>
    <row r="13" ht="24.75" customHeight="1" spans="1:11">
      <c r="A13" s="110" t="s">
        <v>193</v>
      </c>
      <c r="B13" s="111">
        <f t="shared" si="0"/>
        <v>457.45</v>
      </c>
      <c r="C13" s="111">
        <f t="shared" si="1"/>
        <v>457.45</v>
      </c>
      <c r="D13" s="112">
        <v>385.45</v>
      </c>
      <c r="E13" s="112">
        <v>72</v>
      </c>
      <c r="F13" s="86">
        <f t="shared" si="2"/>
        <v>0</v>
      </c>
      <c r="G13" s="113"/>
      <c r="H13" s="113"/>
      <c r="I13" s="86">
        <f t="shared" si="3"/>
        <v>0</v>
      </c>
      <c r="J13" s="113"/>
      <c r="K13" s="80"/>
    </row>
    <row r="14" ht="24.75" customHeight="1" spans="1:11">
      <c r="A14" s="110" t="s">
        <v>194</v>
      </c>
      <c r="B14" s="111">
        <f t="shared" si="0"/>
        <v>220.1</v>
      </c>
      <c r="C14" s="111">
        <f t="shared" si="1"/>
        <v>220.1</v>
      </c>
      <c r="D14" s="112">
        <v>215.1</v>
      </c>
      <c r="E14" s="112">
        <v>5</v>
      </c>
      <c r="F14" s="86">
        <f t="shared" si="2"/>
        <v>0</v>
      </c>
      <c r="G14" s="113"/>
      <c r="H14" s="113"/>
      <c r="I14" s="86">
        <f t="shared" si="3"/>
        <v>0</v>
      </c>
      <c r="J14" s="113"/>
      <c r="K14" s="80"/>
    </row>
    <row r="15" ht="24.75" customHeight="1" spans="1:11">
      <c r="A15" s="110" t="s">
        <v>195</v>
      </c>
      <c r="B15" s="111">
        <f t="shared" si="0"/>
        <v>260.12</v>
      </c>
      <c r="C15" s="111">
        <f t="shared" si="1"/>
        <v>260.12</v>
      </c>
      <c r="D15" s="112">
        <v>260.12</v>
      </c>
      <c r="E15" s="112"/>
      <c r="F15" s="86">
        <f t="shared" si="2"/>
        <v>0</v>
      </c>
      <c r="G15" s="113"/>
      <c r="H15" s="113"/>
      <c r="I15" s="86">
        <f t="shared" si="3"/>
        <v>0</v>
      </c>
      <c r="J15" s="113"/>
      <c r="K15" s="80"/>
    </row>
    <row r="16" ht="24.75" customHeight="1" spans="1:11">
      <c r="A16" s="110" t="s">
        <v>196</v>
      </c>
      <c r="B16" s="111">
        <f t="shared" si="0"/>
        <v>258.93</v>
      </c>
      <c r="C16" s="111">
        <f t="shared" si="1"/>
        <v>258.93</v>
      </c>
      <c r="D16" s="112">
        <v>258.93</v>
      </c>
      <c r="E16" s="112"/>
      <c r="F16" s="86">
        <f t="shared" si="2"/>
        <v>0</v>
      </c>
      <c r="G16" s="113"/>
      <c r="H16" s="113"/>
      <c r="I16" s="86">
        <f t="shared" si="3"/>
        <v>0</v>
      </c>
      <c r="J16" s="113"/>
      <c r="K16" s="80"/>
    </row>
    <row r="17" ht="24.75" customHeight="1" spans="1:11">
      <c r="A17" s="110" t="s">
        <v>197</v>
      </c>
      <c r="B17" s="111">
        <f t="shared" si="0"/>
        <v>271.03</v>
      </c>
      <c r="C17" s="111">
        <f t="shared" si="1"/>
        <v>271.03</v>
      </c>
      <c r="D17" s="112">
        <v>271.03</v>
      </c>
      <c r="E17" s="112"/>
      <c r="F17" s="86">
        <f t="shared" si="2"/>
        <v>0</v>
      </c>
      <c r="G17" s="113"/>
      <c r="H17" s="113"/>
      <c r="I17" s="86">
        <f t="shared" si="3"/>
        <v>0</v>
      </c>
      <c r="J17" s="113"/>
      <c r="K17" s="80"/>
    </row>
    <row r="18" ht="24.75" customHeight="1" spans="1:11">
      <c r="A18" s="110" t="s">
        <v>198</v>
      </c>
      <c r="B18" s="111">
        <f t="shared" si="0"/>
        <v>208.65</v>
      </c>
      <c r="C18" s="111">
        <f t="shared" si="1"/>
        <v>208.65</v>
      </c>
      <c r="D18" s="112">
        <v>208.65</v>
      </c>
      <c r="E18" s="112"/>
      <c r="F18" s="86">
        <f t="shared" si="2"/>
        <v>0</v>
      </c>
      <c r="G18" s="113"/>
      <c r="H18" s="113"/>
      <c r="I18" s="86">
        <f t="shared" si="3"/>
        <v>0</v>
      </c>
      <c r="J18" s="113"/>
      <c r="K18" s="80"/>
    </row>
    <row r="19" ht="24.75" customHeight="1" spans="1:11">
      <c r="A19" s="110" t="s">
        <v>199</v>
      </c>
      <c r="B19" s="111">
        <f t="shared" si="0"/>
        <v>208.67</v>
      </c>
      <c r="C19" s="111">
        <f t="shared" si="1"/>
        <v>208.67</v>
      </c>
      <c r="D19" s="112">
        <v>208.67</v>
      </c>
      <c r="E19" s="112"/>
      <c r="F19" s="86">
        <f t="shared" si="2"/>
        <v>0</v>
      </c>
      <c r="G19" s="113"/>
      <c r="H19" s="113"/>
      <c r="I19" s="86">
        <f t="shared" si="3"/>
        <v>0</v>
      </c>
      <c r="J19" s="113"/>
      <c r="K19" s="80"/>
    </row>
    <row r="20" ht="24.75" customHeight="1" spans="1:11">
      <c r="A20" s="110" t="s">
        <v>200</v>
      </c>
      <c r="B20" s="111">
        <f t="shared" si="0"/>
        <v>217.95</v>
      </c>
      <c r="C20" s="111">
        <f t="shared" si="1"/>
        <v>217.95</v>
      </c>
      <c r="D20" s="112">
        <v>217.95</v>
      </c>
      <c r="E20" s="112"/>
      <c r="F20" s="86">
        <f t="shared" si="2"/>
        <v>0</v>
      </c>
      <c r="G20" s="113"/>
      <c r="H20" s="113"/>
      <c r="I20" s="86">
        <f t="shared" si="3"/>
        <v>0</v>
      </c>
      <c r="J20" s="113"/>
      <c r="K20" s="80"/>
    </row>
    <row r="21" ht="24.75" customHeight="1" spans="1:11">
      <c r="A21" s="110" t="s">
        <v>201</v>
      </c>
      <c r="B21" s="111">
        <f t="shared" si="0"/>
        <v>195.42</v>
      </c>
      <c r="C21" s="111">
        <f t="shared" si="1"/>
        <v>195.42</v>
      </c>
      <c r="D21" s="112">
        <v>195.42</v>
      </c>
      <c r="E21" s="112"/>
      <c r="F21" s="86">
        <f t="shared" si="2"/>
        <v>0</v>
      </c>
      <c r="G21" s="113"/>
      <c r="H21" s="113"/>
      <c r="I21" s="86">
        <f t="shared" si="3"/>
        <v>0</v>
      </c>
      <c r="J21" s="113"/>
      <c r="K21" s="80"/>
    </row>
    <row r="22" ht="24.75" customHeight="1" spans="1:11">
      <c r="A22" s="110" t="s">
        <v>202</v>
      </c>
      <c r="B22" s="111">
        <f t="shared" si="0"/>
        <v>218.87</v>
      </c>
      <c r="C22" s="111">
        <f t="shared" si="1"/>
        <v>218.87</v>
      </c>
      <c r="D22" s="112">
        <v>218.87</v>
      </c>
      <c r="E22" s="112"/>
      <c r="F22" s="86">
        <f t="shared" si="2"/>
        <v>0</v>
      </c>
      <c r="G22" s="113"/>
      <c r="H22" s="113"/>
      <c r="I22" s="86">
        <f t="shared" si="3"/>
        <v>0</v>
      </c>
      <c r="J22" s="113"/>
      <c r="K22" s="80"/>
    </row>
    <row r="23" ht="24.75" customHeight="1" spans="1:11">
      <c r="A23" s="110" t="s">
        <v>203</v>
      </c>
      <c r="B23" s="111">
        <f t="shared" si="0"/>
        <v>202.46</v>
      </c>
      <c r="C23" s="111">
        <f t="shared" si="1"/>
        <v>202.46</v>
      </c>
      <c r="D23" s="112">
        <v>202.46</v>
      </c>
      <c r="E23" s="112"/>
      <c r="F23" s="86">
        <f t="shared" si="2"/>
        <v>0</v>
      </c>
      <c r="G23" s="113"/>
      <c r="H23" s="113"/>
      <c r="I23" s="86">
        <f t="shared" si="3"/>
        <v>0</v>
      </c>
      <c r="J23" s="113"/>
      <c r="K23" s="80"/>
    </row>
    <row r="24" ht="24.75" customHeight="1" spans="1:11">
      <c r="A24" s="110" t="s">
        <v>204</v>
      </c>
      <c r="B24" s="111">
        <f t="shared" si="0"/>
        <v>162.55</v>
      </c>
      <c r="C24" s="111">
        <f t="shared" si="1"/>
        <v>162.55</v>
      </c>
      <c r="D24" s="112">
        <v>162.55</v>
      </c>
      <c r="E24" s="112"/>
      <c r="F24" s="86">
        <f t="shared" si="2"/>
        <v>0</v>
      </c>
      <c r="G24" s="113"/>
      <c r="H24" s="113"/>
      <c r="I24" s="86">
        <f t="shared" si="3"/>
        <v>0</v>
      </c>
      <c r="J24" s="113"/>
      <c r="K24" s="80"/>
    </row>
    <row r="25" ht="24.75" customHeight="1" spans="1:11">
      <c r="A25" s="110" t="s">
        <v>205</v>
      </c>
      <c r="B25" s="111">
        <f t="shared" si="0"/>
        <v>96.81</v>
      </c>
      <c r="C25" s="111">
        <f t="shared" si="1"/>
        <v>96.81</v>
      </c>
      <c r="D25" s="112">
        <v>71.81</v>
      </c>
      <c r="E25" s="112">
        <v>25</v>
      </c>
      <c r="F25" s="86">
        <f t="shared" si="2"/>
        <v>0</v>
      </c>
      <c r="G25" s="113"/>
      <c r="H25" s="113"/>
      <c r="I25" s="86">
        <f t="shared" si="3"/>
        <v>0</v>
      </c>
      <c r="J25" s="113"/>
      <c r="K25" s="80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8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workbookViewId="0">
      <selection activeCell="G9" sqref="G9"/>
    </sheetView>
  </sheetViews>
  <sheetFormatPr defaultColWidth="9" defaultRowHeight="12.75" customHeight="1" outlineLevelCol="5"/>
  <cols>
    <col min="1" max="1" width="18" style="29" customWidth="1"/>
    <col min="2" max="2" width="32.4285714285714" style="29" customWidth="1"/>
    <col min="3" max="5" width="17.8571428571429" style="29" customWidth="1"/>
    <col min="6" max="6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31" t="s">
        <v>206</v>
      </c>
      <c r="B2" s="31"/>
      <c r="C2" s="31"/>
      <c r="D2" s="31"/>
      <c r="E2" s="31"/>
    </row>
    <row r="3" ht="24.75" customHeight="1" spans="5:5">
      <c r="E3" s="32" t="s">
        <v>29</v>
      </c>
    </row>
    <row r="4" ht="24.75" customHeight="1" spans="1:5">
      <c r="A4" s="45" t="s">
        <v>101</v>
      </c>
      <c r="B4" s="46"/>
      <c r="C4" s="45" t="s">
        <v>185</v>
      </c>
      <c r="D4" s="46"/>
      <c r="E4" s="47"/>
    </row>
    <row r="5" ht="24.75" customHeight="1" spans="1:5">
      <c r="A5" s="45" t="s">
        <v>207</v>
      </c>
      <c r="B5" s="46" t="s">
        <v>208</v>
      </c>
      <c r="C5" s="74" t="s">
        <v>107</v>
      </c>
      <c r="D5" s="74" t="s">
        <v>103</v>
      </c>
      <c r="E5" s="75" t="s">
        <v>104</v>
      </c>
    </row>
    <row r="6" ht="24.75" customHeight="1" spans="1:5">
      <c r="A6" s="45" t="s">
        <v>106</v>
      </c>
      <c r="B6" s="46" t="s">
        <v>106</v>
      </c>
      <c r="C6" s="46">
        <v>1</v>
      </c>
      <c r="D6" s="46">
        <v>2</v>
      </c>
      <c r="E6" s="47">
        <v>3</v>
      </c>
    </row>
    <row r="7" s="28" customFormat="1" ht="24.75" customHeight="1" spans="1:6">
      <c r="A7" s="76"/>
      <c r="B7" s="85" t="s">
        <v>107</v>
      </c>
      <c r="C7" s="86">
        <f>C8+C13+C42</f>
        <v>9414.98</v>
      </c>
      <c r="D7" s="86">
        <f>D8+D13+D42</f>
        <v>5120.32</v>
      </c>
      <c r="E7" s="87">
        <f>E8+E13+E42</f>
        <v>4294.66</v>
      </c>
      <c r="F7" s="39"/>
    </row>
    <row r="8" ht="23" customHeight="1" spans="1:5">
      <c r="A8" s="88" t="s">
        <v>209</v>
      </c>
      <c r="B8" s="89" t="s">
        <v>210</v>
      </c>
      <c r="C8" s="90">
        <f t="shared" ref="C8:C15" si="0">D8+E8+F8</f>
        <v>348.17</v>
      </c>
      <c r="D8" s="91">
        <f>D9+D11</f>
        <v>348.17</v>
      </c>
      <c r="E8" s="87">
        <v>0</v>
      </c>
    </row>
    <row r="9" ht="23" customHeight="1" spans="1:5">
      <c r="A9" s="92" t="s">
        <v>211</v>
      </c>
      <c r="B9" s="89" t="s">
        <v>212</v>
      </c>
      <c r="C9" s="93">
        <f t="shared" si="0"/>
        <v>325.73</v>
      </c>
      <c r="D9" s="90">
        <v>325.73</v>
      </c>
      <c r="E9" s="87"/>
    </row>
    <row r="10" ht="23" customHeight="1" spans="1:5">
      <c r="A10" s="94" t="s">
        <v>213</v>
      </c>
      <c r="B10" s="95" t="s">
        <v>214</v>
      </c>
      <c r="C10" s="93">
        <v>297.25</v>
      </c>
      <c r="D10" s="96">
        <v>325.73</v>
      </c>
      <c r="E10" s="87"/>
    </row>
    <row r="11" ht="23" customHeight="1" spans="1:5">
      <c r="A11" s="92" t="s">
        <v>215</v>
      </c>
      <c r="B11" s="89" t="s">
        <v>216</v>
      </c>
      <c r="C11" s="93">
        <f t="shared" si="0"/>
        <v>22.44</v>
      </c>
      <c r="D11" s="97">
        <f>D12</f>
        <v>22.44</v>
      </c>
      <c r="E11" s="87"/>
    </row>
    <row r="12" ht="23" customHeight="1" spans="1:5">
      <c r="A12" s="94" t="s">
        <v>217</v>
      </c>
      <c r="B12" s="95" t="s">
        <v>218</v>
      </c>
      <c r="C12" s="93">
        <f t="shared" si="0"/>
        <v>22.44</v>
      </c>
      <c r="D12" s="98">
        <v>22.44</v>
      </c>
      <c r="E12" s="87"/>
    </row>
    <row r="13" ht="23" customHeight="1" spans="1:5">
      <c r="A13" s="92">
        <v>210</v>
      </c>
      <c r="B13" s="89" t="s">
        <v>219</v>
      </c>
      <c r="C13" s="93">
        <f t="shared" si="0"/>
        <v>8827.12</v>
      </c>
      <c r="D13" s="99">
        <f>+D14+D16+D20+D24+D32+D34+D38+D40</f>
        <v>4532.46</v>
      </c>
      <c r="E13" s="87">
        <f>+E14+E16+E20+E24+E32+E34+E38+E40</f>
        <v>4294.66</v>
      </c>
    </row>
    <row r="14" ht="23" customHeight="1" spans="1:5">
      <c r="A14" s="92" t="s">
        <v>220</v>
      </c>
      <c r="B14" s="89" t="s">
        <v>221</v>
      </c>
      <c r="C14" s="93">
        <f t="shared" si="0"/>
        <v>1015.08</v>
      </c>
      <c r="D14" s="100">
        <v>365.69</v>
      </c>
      <c r="E14" s="87">
        <v>649.39</v>
      </c>
    </row>
    <row r="15" ht="23" customHeight="1" spans="1:5">
      <c r="A15" s="94" t="s">
        <v>222</v>
      </c>
      <c r="B15" s="95" t="s">
        <v>223</v>
      </c>
      <c r="C15" s="99">
        <f t="shared" si="0"/>
        <v>1015.08</v>
      </c>
      <c r="D15" s="101">
        <v>365.69</v>
      </c>
      <c r="E15" s="87">
        <v>649.39</v>
      </c>
    </row>
    <row r="16" ht="23" customHeight="1" spans="1:5">
      <c r="A16" s="92" t="s">
        <v>224</v>
      </c>
      <c r="B16" s="89" t="s">
        <v>225</v>
      </c>
      <c r="C16" s="93">
        <f>C17+C18+C19</f>
        <v>1642.37</v>
      </c>
      <c r="D16" s="100">
        <f>D17+D18+D19</f>
        <v>1326</v>
      </c>
      <c r="E16" s="87">
        <f>E17+E18+E19</f>
        <v>453.37</v>
      </c>
    </row>
    <row r="17" ht="23" customHeight="1" spans="1:5">
      <c r="A17" s="94" t="s">
        <v>226</v>
      </c>
      <c r="B17" s="95" t="s">
        <v>227</v>
      </c>
      <c r="C17" s="93">
        <f t="shared" ref="C17:C23" si="1">D17+E17+F17</f>
        <v>881.44</v>
      </c>
      <c r="D17" s="101">
        <v>738</v>
      </c>
      <c r="E17" s="87">
        <v>143.44</v>
      </c>
    </row>
    <row r="18" ht="23" customHeight="1" spans="1:5">
      <c r="A18" s="94" t="s">
        <v>228</v>
      </c>
      <c r="B18" s="95" t="s">
        <v>229</v>
      </c>
      <c r="C18" s="90">
        <f t="shared" si="1"/>
        <v>760.93</v>
      </c>
      <c r="D18" s="102">
        <v>588</v>
      </c>
      <c r="E18" s="87">
        <v>172.93</v>
      </c>
    </row>
    <row r="19" ht="23" customHeight="1" spans="1:5">
      <c r="A19" s="94" t="s">
        <v>230</v>
      </c>
      <c r="B19" s="95" t="s">
        <v>231</v>
      </c>
      <c r="C19" s="93"/>
      <c r="D19" s="102"/>
      <c r="E19" s="87">
        <v>137</v>
      </c>
    </row>
    <row r="20" ht="23" customHeight="1" spans="1:5">
      <c r="A20" s="92" t="s">
        <v>232</v>
      </c>
      <c r="B20" s="89" t="s">
        <v>233</v>
      </c>
      <c r="C20" s="93">
        <f t="shared" si="1"/>
        <v>2694.59</v>
      </c>
      <c r="D20" s="100">
        <f>D21+D22+D23</f>
        <v>1978.77</v>
      </c>
      <c r="E20" s="87">
        <f>E21+E22+E23</f>
        <v>715.82</v>
      </c>
    </row>
    <row r="21" ht="23" customHeight="1" spans="1:5">
      <c r="A21" s="94" t="s">
        <v>234</v>
      </c>
      <c r="B21" s="95" t="s">
        <v>235</v>
      </c>
      <c r="C21" s="93">
        <f t="shared" si="1"/>
        <v>173.11</v>
      </c>
      <c r="D21" s="101">
        <v>168.11</v>
      </c>
      <c r="E21" s="87">
        <v>5</v>
      </c>
    </row>
    <row r="22" ht="23" customHeight="1" spans="1:5">
      <c r="A22" s="94" t="s">
        <v>236</v>
      </c>
      <c r="B22" s="95" t="s">
        <v>237</v>
      </c>
      <c r="C22" s="93">
        <f t="shared" si="1"/>
        <v>1914.16</v>
      </c>
      <c r="D22" s="101">
        <v>1810.66</v>
      </c>
      <c r="E22" s="87">
        <v>103.5</v>
      </c>
    </row>
    <row r="23" ht="23" customHeight="1" spans="1:5">
      <c r="A23" s="94" t="s">
        <v>238</v>
      </c>
      <c r="B23" s="95" t="s">
        <v>239</v>
      </c>
      <c r="C23" s="93">
        <f t="shared" si="1"/>
        <v>607.32</v>
      </c>
      <c r="D23" s="103"/>
      <c r="E23" s="87">
        <v>607.32</v>
      </c>
    </row>
    <row r="24" ht="23" customHeight="1" spans="1:5">
      <c r="A24" s="92" t="s">
        <v>240</v>
      </c>
      <c r="B24" s="89" t="s">
        <v>241</v>
      </c>
      <c r="C24" s="91">
        <f>C25+C26+C27+C28+C29+C30+C31</f>
        <v>2403.62</v>
      </c>
      <c r="D24" s="91">
        <f>D25+D26+D27+D28+D29+D30+D31</f>
        <v>616.22</v>
      </c>
      <c r="E24" s="87">
        <f>E25+E26+E27+E28+E29+E30+E31</f>
        <v>1787.4</v>
      </c>
    </row>
    <row r="25" ht="23" customHeight="1" spans="1:5">
      <c r="A25" s="94" t="s">
        <v>242</v>
      </c>
      <c r="B25" s="95" t="s">
        <v>243</v>
      </c>
      <c r="C25" s="93">
        <f t="shared" ref="C25:C44" si="2">D25+E25+F25</f>
        <v>278.29</v>
      </c>
      <c r="D25" s="104">
        <v>228.29</v>
      </c>
      <c r="E25" s="87">
        <v>50</v>
      </c>
    </row>
    <row r="26" ht="23" customHeight="1" spans="1:5">
      <c r="A26" s="94" t="s">
        <v>244</v>
      </c>
      <c r="B26" s="95" t="s">
        <v>245</v>
      </c>
      <c r="C26" s="93">
        <f t="shared" si="2"/>
        <v>126.55</v>
      </c>
      <c r="D26" s="104">
        <v>94.55</v>
      </c>
      <c r="E26" s="87">
        <v>32</v>
      </c>
    </row>
    <row r="27" ht="23" customHeight="1" spans="1:5">
      <c r="A27" s="94" t="s">
        <v>246</v>
      </c>
      <c r="B27" s="95" t="s">
        <v>247</v>
      </c>
      <c r="C27" s="93">
        <f t="shared" si="2"/>
        <v>365.38</v>
      </c>
      <c r="D27" s="104">
        <v>293.38</v>
      </c>
      <c r="E27" s="87">
        <v>72</v>
      </c>
    </row>
    <row r="28" ht="23" customHeight="1" spans="1:5">
      <c r="A28" s="94" t="s">
        <v>248</v>
      </c>
      <c r="B28" s="95" t="s">
        <v>249</v>
      </c>
      <c r="C28" s="93">
        <f t="shared" si="2"/>
        <v>56.4</v>
      </c>
      <c r="D28" s="104"/>
      <c r="E28" s="87">
        <v>56.4</v>
      </c>
    </row>
    <row r="29" ht="23" customHeight="1" spans="1:5">
      <c r="A29" s="94" t="s">
        <v>250</v>
      </c>
      <c r="B29" s="95" t="s">
        <v>251</v>
      </c>
      <c r="C29" s="93">
        <f t="shared" si="2"/>
        <v>17</v>
      </c>
      <c r="D29" s="104"/>
      <c r="E29" s="87">
        <v>17</v>
      </c>
    </row>
    <row r="30" ht="23" customHeight="1" spans="1:5">
      <c r="A30" s="94" t="s">
        <v>252</v>
      </c>
      <c r="B30" s="95" t="s">
        <v>253</v>
      </c>
      <c r="C30" s="93">
        <f t="shared" si="2"/>
        <v>1500</v>
      </c>
      <c r="D30" s="104"/>
      <c r="E30" s="87">
        <v>1500</v>
      </c>
    </row>
    <row r="31" ht="23" customHeight="1" spans="1:5">
      <c r="A31" s="94" t="s">
        <v>254</v>
      </c>
      <c r="B31" s="95" t="s">
        <v>255</v>
      </c>
      <c r="C31" s="93">
        <f t="shared" si="2"/>
        <v>60</v>
      </c>
      <c r="D31" s="104"/>
      <c r="E31" s="87">
        <v>60</v>
      </c>
    </row>
    <row r="32" ht="23" customHeight="1" spans="1:5">
      <c r="A32" s="92" t="s">
        <v>256</v>
      </c>
      <c r="B32" s="89" t="s">
        <v>257</v>
      </c>
      <c r="C32" s="93">
        <f t="shared" si="2"/>
        <v>400.57</v>
      </c>
      <c r="D32" s="105"/>
      <c r="E32" s="87">
        <v>400.57</v>
      </c>
    </row>
    <row r="33" ht="23" customHeight="1" spans="1:5">
      <c r="A33" s="94" t="s">
        <v>258</v>
      </c>
      <c r="B33" s="95" t="s">
        <v>259</v>
      </c>
      <c r="C33" s="93">
        <f t="shared" si="2"/>
        <v>400.57</v>
      </c>
      <c r="D33" s="104"/>
      <c r="E33" s="87">
        <v>400.57</v>
      </c>
    </row>
    <row r="34" ht="23" customHeight="1" spans="1:5">
      <c r="A34" s="92" t="s">
        <v>260</v>
      </c>
      <c r="B34" s="89" t="s">
        <v>261</v>
      </c>
      <c r="C34" s="93">
        <f t="shared" si="2"/>
        <v>245.78</v>
      </c>
      <c r="D34" s="105">
        <f>D35+D36+D37</f>
        <v>245.78</v>
      </c>
      <c r="E34" s="87"/>
    </row>
    <row r="35" ht="23" customHeight="1" spans="1:5">
      <c r="A35" s="94" t="s">
        <v>262</v>
      </c>
      <c r="B35" s="95" t="s">
        <v>263</v>
      </c>
      <c r="C35" s="93">
        <f t="shared" si="2"/>
        <v>29.13</v>
      </c>
      <c r="D35" s="104">
        <v>29.13</v>
      </c>
      <c r="E35" s="87"/>
    </row>
    <row r="36" ht="23" customHeight="1" spans="1:5">
      <c r="A36" s="94" t="s">
        <v>264</v>
      </c>
      <c r="B36" s="95" t="s">
        <v>265</v>
      </c>
      <c r="C36" s="93">
        <f t="shared" si="2"/>
        <v>166.52</v>
      </c>
      <c r="D36" s="104">
        <v>166.52</v>
      </c>
      <c r="E36" s="87"/>
    </row>
    <row r="37" ht="23" customHeight="1" spans="1:5">
      <c r="A37" s="94" t="s">
        <v>266</v>
      </c>
      <c r="B37" s="95" t="s">
        <v>267</v>
      </c>
      <c r="C37" s="93">
        <f t="shared" si="2"/>
        <v>50.13</v>
      </c>
      <c r="D37" s="104">
        <v>50.13</v>
      </c>
      <c r="E37" s="87"/>
    </row>
    <row r="38" ht="23" customHeight="1" spans="1:5">
      <c r="A38" s="92" t="s">
        <v>268</v>
      </c>
      <c r="B38" s="89" t="s">
        <v>269</v>
      </c>
      <c r="C38" s="93">
        <f t="shared" si="2"/>
        <v>34.1</v>
      </c>
      <c r="D38" s="105"/>
      <c r="E38" s="87">
        <v>34.1</v>
      </c>
    </row>
    <row r="39" ht="23" customHeight="1" spans="1:5">
      <c r="A39" s="94" t="s">
        <v>270</v>
      </c>
      <c r="B39" s="95" t="s">
        <v>271</v>
      </c>
      <c r="C39" s="93">
        <f t="shared" si="2"/>
        <v>34.1</v>
      </c>
      <c r="D39" s="106"/>
      <c r="E39" s="87">
        <v>34.1</v>
      </c>
    </row>
    <row r="40" ht="23" customHeight="1" spans="1:5">
      <c r="A40" s="92" t="s">
        <v>272</v>
      </c>
      <c r="B40" s="89" t="s">
        <v>273</v>
      </c>
      <c r="C40" s="93">
        <f t="shared" si="2"/>
        <v>254.01</v>
      </c>
      <c r="D40" s="105"/>
      <c r="E40" s="87">
        <v>254.01</v>
      </c>
    </row>
    <row r="41" ht="23" customHeight="1" spans="1:5">
      <c r="A41" s="94" t="s">
        <v>274</v>
      </c>
      <c r="B41" s="95" t="s">
        <v>275</v>
      </c>
      <c r="C41" s="93">
        <f t="shared" si="2"/>
        <v>254.01</v>
      </c>
      <c r="D41" s="106"/>
      <c r="E41" s="87">
        <v>254.01</v>
      </c>
    </row>
    <row r="42" ht="23" customHeight="1" spans="1:5">
      <c r="A42" s="92">
        <v>221</v>
      </c>
      <c r="B42" s="89" t="s">
        <v>276</v>
      </c>
      <c r="C42" s="93">
        <f t="shared" si="2"/>
        <v>239.69</v>
      </c>
      <c r="D42" s="107">
        <v>239.69</v>
      </c>
      <c r="E42" s="87"/>
    </row>
    <row r="43" ht="23" customHeight="1" spans="1:5">
      <c r="A43" s="92" t="s">
        <v>277</v>
      </c>
      <c r="B43" s="89" t="s">
        <v>278</v>
      </c>
      <c r="C43" s="93">
        <f t="shared" si="2"/>
        <v>239.69</v>
      </c>
      <c r="D43" s="107">
        <v>239.69</v>
      </c>
      <c r="E43" s="87"/>
    </row>
    <row r="44" ht="23" customHeight="1" spans="1:5">
      <c r="A44" s="94" t="s">
        <v>279</v>
      </c>
      <c r="B44" s="95" t="s">
        <v>280</v>
      </c>
      <c r="C44" s="93">
        <f t="shared" si="2"/>
        <v>239.69</v>
      </c>
      <c r="D44" s="106">
        <v>239.69</v>
      </c>
      <c r="E44" s="87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1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showGridLines="0" showZeros="0" topLeftCell="A7" workbookViewId="0">
      <selection activeCell="E21" sqref="E21:E45"/>
    </sheetView>
  </sheetViews>
  <sheetFormatPr defaultColWidth="9" defaultRowHeight="12.75" customHeight="1" outlineLevelCol="6"/>
  <cols>
    <col min="1" max="1" width="13.3333333333333" style="29" customWidth="1"/>
    <col min="2" max="2" width="29.552380952381" style="29" customWidth="1"/>
    <col min="3" max="5" width="17.2952380952381" style="29" customWidth="1"/>
    <col min="6" max="7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71" t="s">
        <v>281</v>
      </c>
      <c r="B2" s="71"/>
      <c r="C2" s="71"/>
      <c r="D2" s="71"/>
      <c r="E2" s="71"/>
    </row>
    <row r="3" ht="24.75" customHeight="1" spans="5:5">
      <c r="E3" s="32" t="s">
        <v>29</v>
      </c>
    </row>
    <row r="4" ht="24.75" customHeight="1" spans="1:5">
      <c r="A4" s="45" t="s">
        <v>282</v>
      </c>
      <c r="B4" s="46"/>
      <c r="C4" s="45" t="s">
        <v>283</v>
      </c>
      <c r="D4" s="46"/>
      <c r="E4" s="47"/>
    </row>
    <row r="5" ht="24.75" customHeight="1" spans="1:5">
      <c r="A5" s="72" t="s">
        <v>207</v>
      </c>
      <c r="B5" s="46" t="s">
        <v>208</v>
      </c>
      <c r="C5" s="73" t="s">
        <v>107</v>
      </c>
      <c r="D5" s="74" t="s">
        <v>284</v>
      </c>
      <c r="E5" s="75" t="s">
        <v>285</v>
      </c>
    </row>
    <row r="6" ht="24.75" customHeight="1" spans="1:5">
      <c r="A6" s="72" t="s">
        <v>106</v>
      </c>
      <c r="B6" s="46" t="s">
        <v>106</v>
      </c>
      <c r="C6" s="45">
        <v>1</v>
      </c>
      <c r="D6" s="46">
        <v>2</v>
      </c>
      <c r="E6" s="47">
        <v>3</v>
      </c>
    </row>
    <row r="7" s="28" customFormat="1" ht="25.5" customHeight="1" spans="1:7">
      <c r="A7" s="76"/>
      <c r="B7" s="49" t="s">
        <v>107</v>
      </c>
      <c r="C7" s="54">
        <f>SUM(C8,C20,C47)</f>
        <v>5120.32</v>
      </c>
      <c r="D7" s="54">
        <f>SUM(D8,D20,D47)</f>
        <v>5031.26</v>
      </c>
      <c r="E7" s="77">
        <f>SUM(E8,E20,E47)</f>
        <v>89.06</v>
      </c>
      <c r="F7" s="39"/>
      <c r="G7" s="39"/>
    </row>
    <row r="8" ht="25.5" customHeight="1" spans="1:5">
      <c r="A8" s="76" t="s">
        <v>286</v>
      </c>
      <c r="B8" s="49" t="s">
        <v>287</v>
      </c>
      <c r="C8" s="54">
        <f t="shared" ref="C8:C19" si="0">D8+E8</f>
        <v>5013</v>
      </c>
      <c r="D8" s="54">
        <f>SUM(D9:D19)</f>
        <v>5013</v>
      </c>
      <c r="E8" s="77">
        <f t="shared" ref="D8:E8" si="1">SUM(E9:E18)</f>
        <v>0</v>
      </c>
    </row>
    <row r="9" ht="25.5" customHeight="1" spans="1:5">
      <c r="A9" s="78" t="s">
        <v>288</v>
      </c>
      <c r="B9" s="53" t="s">
        <v>289</v>
      </c>
      <c r="C9" s="54">
        <f t="shared" si="0"/>
        <v>2386.91</v>
      </c>
      <c r="D9" s="79">
        <f>130.76+87.93+34.53+123.71+738+588+615.47+68.51</f>
        <v>2386.91</v>
      </c>
      <c r="E9" s="80"/>
    </row>
    <row r="10" ht="25.5" customHeight="1" spans="1:5">
      <c r="A10" s="78" t="s">
        <v>290</v>
      </c>
      <c r="B10" s="53" t="s">
        <v>291</v>
      </c>
      <c r="C10" s="54">
        <f t="shared" si="0"/>
        <v>783.43</v>
      </c>
      <c r="D10" s="79">
        <f>43.55+485.24+74.71+25.85+55.08+99</f>
        <v>783.43</v>
      </c>
      <c r="E10" s="80"/>
    </row>
    <row r="11" ht="25.5" customHeight="1" spans="1:5">
      <c r="A11" s="78" t="s">
        <v>292</v>
      </c>
      <c r="B11" s="53" t="s">
        <v>293</v>
      </c>
      <c r="C11" s="54">
        <f t="shared" si="0"/>
        <v>709.55</v>
      </c>
      <c r="D11" s="79">
        <f>91.47+50.6+24.18+66.58+436.77+39.95</f>
        <v>709.55</v>
      </c>
      <c r="E11" s="80"/>
    </row>
    <row r="12" ht="25.5" customHeight="1" spans="1:5">
      <c r="A12" s="78" t="s">
        <v>294</v>
      </c>
      <c r="B12" s="53" t="s">
        <v>295</v>
      </c>
      <c r="C12" s="54">
        <f t="shared" si="0"/>
        <v>197.28</v>
      </c>
      <c r="D12" s="79">
        <f>12.53+133.1+22.07+17.84+11.74</f>
        <v>197.28</v>
      </c>
      <c r="E12" s="80"/>
    </row>
    <row r="13" ht="25.5" customHeight="1" spans="1:5">
      <c r="A13" s="78" t="s">
        <v>296</v>
      </c>
      <c r="B13" s="53" t="s">
        <v>297</v>
      </c>
      <c r="C13" s="54">
        <f t="shared" si="0"/>
        <v>325.73</v>
      </c>
      <c r="D13" s="79">
        <f>38.28+28.2+10.26+34.85+194.21+19.93</f>
        <v>325.73</v>
      </c>
      <c r="E13" s="80"/>
    </row>
    <row r="14" ht="25.5" customHeight="1" spans="1:5">
      <c r="A14" s="78" t="s">
        <v>298</v>
      </c>
      <c r="B14" s="53" t="s">
        <v>299</v>
      </c>
      <c r="C14" s="54">
        <f t="shared" si="0"/>
        <v>0</v>
      </c>
      <c r="D14" s="79"/>
      <c r="E14" s="80"/>
    </row>
    <row r="15" ht="25.5" customHeight="1" spans="1:5">
      <c r="A15" s="78" t="s">
        <v>300</v>
      </c>
      <c r="B15" s="53" t="s">
        <v>301</v>
      </c>
      <c r="C15" s="54">
        <f t="shared" si="0"/>
        <v>195.65</v>
      </c>
      <c r="D15" s="79">
        <f>23.22+15.62+5.91+21.32+35+86.48+8.1</f>
        <v>195.65</v>
      </c>
      <c r="E15" s="80"/>
    </row>
    <row r="16" ht="25.5" customHeight="1" spans="1:5">
      <c r="A16" s="78" t="s">
        <v>302</v>
      </c>
      <c r="B16" s="53" t="s">
        <v>303</v>
      </c>
      <c r="C16" s="54">
        <f t="shared" si="0"/>
        <v>50.13</v>
      </c>
      <c r="D16" s="79">
        <f>2.49+26.79+6.74+1.86+4.91+7.34</f>
        <v>50.13</v>
      </c>
      <c r="E16" s="80"/>
    </row>
    <row r="17" ht="25.5" customHeight="1" spans="1:5">
      <c r="A17" s="78" t="s">
        <v>304</v>
      </c>
      <c r="B17" s="53" t="s">
        <v>305</v>
      </c>
      <c r="C17" s="54">
        <f t="shared" si="0"/>
        <v>22.44</v>
      </c>
      <c r="D17" s="79">
        <f>0.8+0.48+1.18+0.88+0.13+1.52+1.13+8.49+6.31+0.87+0.65</f>
        <v>22.44</v>
      </c>
      <c r="E17" s="80"/>
    </row>
    <row r="18" ht="25.5" customHeight="1" spans="1:5">
      <c r="A18" s="78" t="s">
        <v>306</v>
      </c>
      <c r="B18" s="53" t="s">
        <v>307</v>
      </c>
      <c r="C18" s="54">
        <f t="shared" si="0"/>
        <v>239.69</v>
      </c>
      <c r="D18" s="79">
        <f>14.95+143.52+26.51+6.28+21.14+27.29</f>
        <v>239.69</v>
      </c>
      <c r="E18" s="80"/>
    </row>
    <row r="19" ht="25.5" customHeight="1" spans="1:5">
      <c r="A19" s="78" t="s">
        <v>308</v>
      </c>
      <c r="B19" s="53" t="s">
        <v>309</v>
      </c>
      <c r="C19" s="54">
        <f t="shared" si="0"/>
        <v>102.19</v>
      </c>
      <c r="D19" s="81">
        <f>102.19</f>
        <v>102.19</v>
      </c>
      <c r="E19" s="82"/>
    </row>
    <row r="20" ht="25.5" customHeight="1" spans="1:5">
      <c r="A20" s="76" t="s">
        <v>310</v>
      </c>
      <c r="B20" s="49" t="s">
        <v>311</v>
      </c>
      <c r="C20" s="54">
        <f t="shared" ref="C20:C57" si="2">D20+E20</f>
        <v>89.06</v>
      </c>
      <c r="D20" s="54">
        <f t="shared" ref="D20:E20" si="3">SUM(D21:D46)</f>
        <v>0</v>
      </c>
      <c r="E20" s="77">
        <f t="shared" si="3"/>
        <v>89.06</v>
      </c>
    </row>
    <row r="21" ht="25.5" customHeight="1" spans="1:5">
      <c r="A21" s="78" t="s">
        <v>312</v>
      </c>
      <c r="B21" s="53" t="s">
        <v>313</v>
      </c>
      <c r="C21" s="54">
        <f t="shared" si="2"/>
        <v>1.85</v>
      </c>
      <c r="D21" s="79"/>
      <c r="E21" s="80">
        <v>1.85</v>
      </c>
    </row>
    <row r="22" ht="25.5" customHeight="1" spans="1:5">
      <c r="A22" s="78" t="s">
        <v>314</v>
      </c>
      <c r="B22" s="53" t="s">
        <v>315</v>
      </c>
      <c r="C22" s="54"/>
      <c r="D22" s="79"/>
      <c r="E22" s="80">
        <v>1</v>
      </c>
    </row>
    <row r="23" ht="25.5" customHeight="1" spans="1:5">
      <c r="A23" s="78" t="s">
        <v>316</v>
      </c>
      <c r="B23" s="53" t="s">
        <v>317</v>
      </c>
      <c r="C23" s="54"/>
      <c r="D23" s="79"/>
      <c r="E23" s="80"/>
    </row>
    <row r="24" ht="25.5" customHeight="1" spans="1:5">
      <c r="A24" s="78" t="s">
        <v>318</v>
      </c>
      <c r="B24" s="53" t="s">
        <v>319</v>
      </c>
      <c r="C24" s="54"/>
      <c r="D24" s="79"/>
      <c r="E24" s="80"/>
    </row>
    <row r="25" ht="25.5" customHeight="1" spans="1:5">
      <c r="A25" s="78" t="s">
        <v>320</v>
      </c>
      <c r="B25" s="53" t="s">
        <v>321</v>
      </c>
      <c r="C25" s="54">
        <f t="shared" si="2"/>
        <v>0</v>
      </c>
      <c r="D25" s="79"/>
      <c r="E25" s="80"/>
    </row>
    <row r="26" ht="25.5" customHeight="1" spans="1:5">
      <c r="A26" s="78" t="s">
        <v>322</v>
      </c>
      <c r="B26" s="53" t="s">
        <v>323</v>
      </c>
      <c r="C26" s="54">
        <f t="shared" si="2"/>
        <v>1.5</v>
      </c>
      <c r="D26" s="79"/>
      <c r="E26" s="80">
        <v>1.5</v>
      </c>
    </row>
    <row r="27" ht="25.5" customHeight="1" spans="1:5">
      <c r="A27" s="78" t="s">
        <v>324</v>
      </c>
      <c r="B27" s="53" t="s">
        <v>325</v>
      </c>
      <c r="C27" s="54">
        <f t="shared" si="2"/>
        <v>1.5</v>
      </c>
      <c r="D27" s="79"/>
      <c r="E27" s="80">
        <v>1.5</v>
      </c>
    </row>
    <row r="28" ht="25.5" customHeight="1" spans="1:5">
      <c r="A28" s="78" t="s">
        <v>326</v>
      </c>
      <c r="B28" s="53" t="s">
        <v>327</v>
      </c>
      <c r="C28" s="54">
        <f t="shared" si="2"/>
        <v>1.5</v>
      </c>
      <c r="D28" s="79"/>
      <c r="E28" s="80">
        <v>1.5</v>
      </c>
    </row>
    <row r="29" ht="25.5" customHeight="1" spans="1:5">
      <c r="A29" s="78" t="s">
        <v>328</v>
      </c>
      <c r="B29" s="53" t="s">
        <v>329</v>
      </c>
      <c r="C29" s="54"/>
      <c r="D29" s="79"/>
      <c r="E29" s="80"/>
    </row>
    <row r="30" ht="25.5" customHeight="1" spans="1:5">
      <c r="A30" s="78" t="s">
        <v>330</v>
      </c>
      <c r="B30" s="53" t="s">
        <v>331</v>
      </c>
      <c r="C30" s="54">
        <f t="shared" si="2"/>
        <v>0</v>
      </c>
      <c r="D30" s="79"/>
      <c r="E30" s="80"/>
    </row>
    <row r="31" ht="25.5" customHeight="1" spans="1:5">
      <c r="A31" s="78" t="s">
        <v>332</v>
      </c>
      <c r="B31" s="53" t="s">
        <v>333</v>
      </c>
      <c r="C31" s="54">
        <f t="shared" si="2"/>
        <v>0</v>
      </c>
      <c r="D31" s="79"/>
      <c r="E31" s="80"/>
    </row>
    <row r="32" ht="25.5" customHeight="1" spans="1:5">
      <c r="A32" s="78" t="s">
        <v>334</v>
      </c>
      <c r="B32" s="53" t="s">
        <v>335</v>
      </c>
      <c r="C32" s="54"/>
      <c r="D32" s="79"/>
      <c r="E32" s="80"/>
    </row>
    <row r="33" ht="25.5" customHeight="1" spans="1:5">
      <c r="A33" s="78" t="s">
        <v>336</v>
      </c>
      <c r="B33" s="53" t="s">
        <v>337</v>
      </c>
      <c r="C33" s="54">
        <f t="shared" si="2"/>
        <v>0.45</v>
      </c>
      <c r="D33" s="79"/>
      <c r="E33" s="80">
        <v>0.45</v>
      </c>
    </row>
    <row r="34" ht="25.5" customHeight="1" spans="1:5">
      <c r="A34" s="78" t="s">
        <v>338</v>
      </c>
      <c r="B34" s="53" t="s">
        <v>339</v>
      </c>
      <c r="C34" s="54">
        <f t="shared" si="2"/>
        <v>0.65</v>
      </c>
      <c r="D34" s="79"/>
      <c r="E34" s="80">
        <v>0.65</v>
      </c>
    </row>
    <row r="35" ht="25.5" customHeight="1" spans="1:5">
      <c r="A35" s="78" t="s">
        <v>340</v>
      </c>
      <c r="B35" s="53" t="s">
        <v>341</v>
      </c>
      <c r="C35" s="54">
        <f t="shared" si="2"/>
        <v>2.75</v>
      </c>
      <c r="D35" s="79"/>
      <c r="E35" s="80">
        <v>2.75</v>
      </c>
    </row>
    <row r="36" ht="25.5" customHeight="1" spans="1:5">
      <c r="A36" s="78" t="s">
        <v>342</v>
      </c>
      <c r="B36" s="53" t="s">
        <v>343</v>
      </c>
      <c r="C36" s="54"/>
      <c r="D36" s="79"/>
      <c r="E36" s="80"/>
    </row>
    <row r="37" ht="25.5" customHeight="1" spans="1:5">
      <c r="A37" s="78" t="s">
        <v>344</v>
      </c>
      <c r="B37" s="53" t="s">
        <v>345</v>
      </c>
      <c r="C37" s="54"/>
      <c r="D37" s="79"/>
      <c r="E37" s="80"/>
    </row>
    <row r="38" ht="25.5" customHeight="1" spans="1:5">
      <c r="A38" s="78" t="s">
        <v>346</v>
      </c>
      <c r="B38" s="53" t="s">
        <v>347</v>
      </c>
      <c r="C38" s="54"/>
      <c r="D38" s="79"/>
      <c r="E38" s="80"/>
    </row>
    <row r="39" ht="25.5" customHeight="1" spans="1:5">
      <c r="A39" s="78" t="s">
        <v>348</v>
      </c>
      <c r="B39" s="53" t="s">
        <v>349</v>
      </c>
      <c r="C39" s="54"/>
      <c r="D39" s="79"/>
      <c r="E39" s="80"/>
    </row>
    <row r="40" ht="25.5" customHeight="1" spans="1:5">
      <c r="A40" s="78" t="s">
        <v>350</v>
      </c>
      <c r="B40" s="53" t="s">
        <v>351</v>
      </c>
      <c r="C40" s="54"/>
      <c r="D40" s="79"/>
      <c r="E40" s="80"/>
    </row>
    <row r="41" ht="25.5" customHeight="1" spans="1:5">
      <c r="A41" s="78" t="s">
        <v>352</v>
      </c>
      <c r="B41" s="53" t="s">
        <v>353</v>
      </c>
      <c r="C41" s="54">
        <f t="shared" si="2"/>
        <v>11.36</v>
      </c>
      <c r="D41" s="79"/>
      <c r="E41" s="80">
        <f>1.34+0.89+0.34+1.22+6.88+0.69</f>
        <v>11.36</v>
      </c>
    </row>
    <row r="42" ht="25.5" customHeight="1" spans="1:5">
      <c r="A42" s="78" t="s">
        <v>354</v>
      </c>
      <c r="B42" s="53" t="s">
        <v>355</v>
      </c>
      <c r="C42" s="54">
        <f t="shared" si="2"/>
        <v>47.3</v>
      </c>
      <c r="D42" s="79"/>
      <c r="E42" s="80">
        <f>2.88+28.62+5.09+1.41+3.72+5.58</f>
        <v>47.3</v>
      </c>
    </row>
    <row r="43" ht="25.5" customHeight="1" spans="1:5">
      <c r="A43" s="78" t="s">
        <v>356</v>
      </c>
      <c r="B43" s="53" t="s">
        <v>357</v>
      </c>
      <c r="C43" s="54">
        <f t="shared" si="2"/>
        <v>0</v>
      </c>
      <c r="D43" s="79"/>
      <c r="E43" s="80"/>
    </row>
    <row r="44" ht="25.5" customHeight="1" spans="1:5">
      <c r="A44" s="78" t="s">
        <v>358</v>
      </c>
      <c r="B44" s="53" t="s">
        <v>359</v>
      </c>
      <c r="C44" s="54">
        <f t="shared" si="2"/>
        <v>19.2</v>
      </c>
      <c r="D44" s="79"/>
      <c r="E44" s="80">
        <f>13.2+6</f>
        <v>19.2</v>
      </c>
    </row>
    <row r="45" ht="25.5" customHeight="1" spans="1:5">
      <c r="A45" s="78" t="s">
        <v>360</v>
      </c>
      <c r="B45" s="53" t="s">
        <v>361</v>
      </c>
      <c r="C45" s="54"/>
      <c r="D45" s="79"/>
      <c r="E45" s="80"/>
    </row>
    <row r="46" ht="25.5" customHeight="1" spans="1:5">
      <c r="A46" s="78" t="s">
        <v>362</v>
      </c>
      <c r="B46" s="53" t="s">
        <v>363</v>
      </c>
      <c r="C46" s="54">
        <f t="shared" si="2"/>
        <v>0</v>
      </c>
      <c r="D46" s="79"/>
      <c r="E46" s="80"/>
    </row>
    <row r="47" ht="25.5" customHeight="1" spans="1:5">
      <c r="A47" s="76" t="s">
        <v>364</v>
      </c>
      <c r="B47" s="49" t="s">
        <v>365</v>
      </c>
      <c r="C47" s="54">
        <f t="shared" si="2"/>
        <v>18.26</v>
      </c>
      <c r="D47" s="54">
        <f t="shared" ref="D47:E47" si="4">SUM(D48:D57)</f>
        <v>18.26</v>
      </c>
      <c r="E47" s="77">
        <f t="shared" si="4"/>
        <v>0</v>
      </c>
    </row>
    <row r="48" ht="25.5" customHeight="1" spans="1:5">
      <c r="A48" s="78" t="s">
        <v>366</v>
      </c>
      <c r="B48" s="53" t="s">
        <v>367</v>
      </c>
      <c r="C48" s="54">
        <f t="shared" si="2"/>
        <v>0</v>
      </c>
      <c r="D48" s="79"/>
      <c r="E48" s="80"/>
    </row>
    <row r="49" ht="25.5" customHeight="1" spans="1:5">
      <c r="A49" s="78" t="s">
        <v>368</v>
      </c>
      <c r="B49" s="53" t="s">
        <v>369</v>
      </c>
      <c r="C49" s="54">
        <f t="shared" si="2"/>
        <v>0</v>
      </c>
      <c r="D49" s="79"/>
      <c r="E49" s="80"/>
    </row>
    <row r="50" ht="25.5" customHeight="1" spans="1:5">
      <c r="A50" s="78" t="s">
        <v>370</v>
      </c>
      <c r="B50" s="53" t="s">
        <v>371</v>
      </c>
      <c r="C50" s="54">
        <f t="shared" si="2"/>
        <v>0</v>
      </c>
      <c r="D50" s="79"/>
      <c r="E50" s="80"/>
    </row>
    <row r="51" ht="25.5" customHeight="1" spans="1:5">
      <c r="A51" s="78" t="s">
        <v>372</v>
      </c>
      <c r="B51" s="53" t="s">
        <v>373</v>
      </c>
      <c r="C51" s="54">
        <f t="shared" si="2"/>
        <v>18.26</v>
      </c>
      <c r="D51" s="79">
        <f>3.64+0.35+2.39+11.88</f>
        <v>18.26</v>
      </c>
      <c r="E51" s="80"/>
    </row>
    <row r="52" ht="25.5" customHeight="1" spans="1:5">
      <c r="A52" s="78" t="s">
        <v>374</v>
      </c>
      <c r="B52" s="53" t="s">
        <v>375</v>
      </c>
      <c r="C52" s="54"/>
      <c r="D52" s="79"/>
      <c r="E52" s="80"/>
    </row>
    <row r="53" ht="25.5" customHeight="1" spans="1:5">
      <c r="A53" s="78" t="s">
        <v>376</v>
      </c>
      <c r="B53" s="53" t="s">
        <v>377</v>
      </c>
      <c r="C53" s="54">
        <f t="shared" si="2"/>
        <v>0</v>
      </c>
      <c r="D53" s="79"/>
      <c r="E53" s="80"/>
    </row>
    <row r="54" ht="25.5" customHeight="1" spans="1:5">
      <c r="A54" s="78" t="s">
        <v>378</v>
      </c>
      <c r="B54" s="53" t="s">
        <v>379</v>
      </c>
      <c r="C54" s="54"/>
      <c r="D54" s="79"/>
      <c r="E54" s="80"/>
    </row>
    <row r="55" ht="25.5" customHeight="1" spans="1:5">
      <c r="A55" s="78" t="s">
        <v>380</v>
      </c>
      <c r="B55" s="53" t="s">
        <v>381</v>
      </c>
      <c r="C55" s="54"/>
      <c r="D55" s="79"/>
      <c r="E55" s="80"/>
    </row>
    <row r="56" ht="25.5" customHeight="1" spans="1:5">
      <c r="A56" s="78" t="s">
        <v>382</v>
      </c>
      <c r="B56" s="53" t="s">
        <v>383</v>
      </c>
      <c r="C56" s="54"/>
      <c r="D56" s="79"/>
      <c r="E56" s="80"/>
    </row>
    <row r="57" ht="25.5" customHeight="1" spans="1:5">
      <c r="A57" s="78" t="s">
        <v>384</v>
      </c>
      <c r="B57" s="53" t="s">
        <v>385</v>
      </c>
      <c r="C57" s="54">
        <f t="shared" si="2"/>
        <v>0</v>
      </c>
      <c r="D57" s="79"/>
      <c r="E57" s="80"/>
    </row>
    <row r="59" ht="19.5" customHeight="1" spans="1:5">
      <c r="A59" s="83" t="s">
        <v>386</v>
      </c>
      <c r="B59"/>
      <c r="C59"/>
      <c r="D59"/>
      <c r="E59"/>
    </row>
    <row r="61" customHeight="1" spans="1:7">
      <c r="A61"/>
      <c r="B61"/>
      <c r="C61"/>
      <c r="D61"/>
      <c r="E61"/>
      <c r="F61" s="84"/>
      <c r="G61"/>
    </row>
    <row r="62" customHeight="1" spans="1:7">
      <c r="A62"/>
      <c r="B62"/>
      <c r="C62"/>
      <c r="D62"/>
      <c r="E62"/>
      <c r="F62" s="84"/>
      <c r="G62"/>
    </row>
  </sheetData>
  <sheetProtection formatCells="0" formatColumns="0" formatRows="0"/>
  <protectedRanges>
    <protectedRange sqref="D9:E18" name="区域1"/>
    <protectedRange sqref="D21:D35 D36:E46" name="区域2"/>
    <protectedRange sqref="D48:E57" name="区域3"/>
    <protectedRange sqref="E21:E35" name="区域2_1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  <arrUserId title="区域2_1" rangeCreator="" othersAccessPermission="edit"/>
  </rangeList>
  <rangeList sheetStid="29" master=""/>
  <rangeList sheetStid="20" master=""/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沐月</cp:lastModifiedBy>
  <dcterms:created xsi:type="dcterms:W3CDTF">2018-01-17T04:55:00Z</dcterms:created>
  <cp:lastPrinted>2018-02-27T09:20:00Z</cp:lastPrinted>
  <dcterms:modified xsi:type="dcterms:W3CDTF">2023-03-07T02:02:31Z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2052-11.1.0.12980</vt:lpwstr>
  </property>
  <property fmtid="{D5CDD505-2E9C-101B-9397-08002B2CF9AE}" pid="4" name="ICV">
    <vt:lpwstr>B9F359F90C3C46CF95A12D01AB5927D9</vt:lpwstr>
  </property>
</Properties>
</file>